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a - ASŘ" sheetId="2" r:id="rId2"/>
    <sheet name="01b - VZT" sheetId="3" r:id="rId3"/>
    <sheet name="01c - ZTI" sheetId="4" r:id="rId4"/>
    <sheet name="01d - Elektro" sheetId="5" r:id="rId5"/>
    <sheet name="01e - Technologie fontány" sheetId="6" r:id="rId6"/>
    <sheet name="SO05 - Dětské hřiště" sheetId="7" r:id="rId7"/>
    <sheet name="SO06 - Lavice se zelení" sheetId="8" r:id="rId8"/>
    <sheet name="07a - ASŘ" sheetId="9" r:id="rId9"/>
    <sheet name="07b - Elektro" sheetId="10" r:id="rId10"/>
    <sheet name="SO08 - Mobiliář" sheetId="11" r:id="rId11"/>
    <sheet name="SO20 - Přeložka vodovodu" sheetId="12" r:id="rId12"/>
    <sheet name="21a - Stavební práce" sheetId="13" r:id="rId13"/>
    <sheet name="21b - Plynovody" sheetId="14" r:id="rId14"/>
    <sheet name="SO22 - Přeložky silnoproudu" sheetId="15" r:id="rId15"/>
    <sheet name="SO23 - Přeložky slaboproudu" sheetId="16" r:id="rId16"/>
    <sheet name="40a - Potrubí" sheetId="17" r:id="rId17"/>
    <sheet name="40b - Šachty" sheetId="18" r:id="rId18"/>
    <sheet name="40c - Retenční nádrž" sheetId="19" r:id="rId19"/>
    <sheet name="SO41 - Areálový vodovod" sheetId="20" r:id="rId20"/>
    <sheet name="42a - Stavební práce" sheetId="21" r:id="rId21"/>
    <sheet name="42b - Přípojky" sheetId="22" r:id="rId22"/>
    <sheet name="SO43 - Areálový silnoproud" sheetId="23" r:id="rId23"/>
    <sheet name="SO44 - Areálový slaboproud" sheetId="24" r:id="rId24"/>
    <sheet name="SO45 - Veřejné osvětlení" sheetId="25" r:id="rId25"/>
    <sheet name="60a - Demolice" sheetId="26" r:id="rId26"/>
    <sheet name="60b - Nové komunikace" sheetId="27" r:id="rId27"/>
    <sheet name="60c - Venkovní schodiště" sheetId="28" r:id="rId28"/>
    <sheet name="60d - Kotvení vánočního s..." sheetId="29" r:id="rId29"/>
    <sheet name="60e - Sanace zemní pláně" sheetId="30" r:id="rId30"/>
    <sheet name="SO80 - Sadové úpravy" sheetId="31" r:id="rId31"/>
    <sheet name="v - VRN" sheetId="32" r:id="rId32"/>
    <sheet name="Pokyny pro vyplnění" sheetId="33" r:id="rId33"/>
  </sheets>
  <definedNames>
    <definedName name="_xlnm.Print_Area" localSheetId="0">'Rekapitulace stavby'!$D$4:$AO$36,'Rekapitulace stavby'!$C$42:$AQ$92</definedName>
    <definedName name="_xlnm.Print_Titles" localSheetId="0">'Rekapitulace stavby'!$52:$52</definedName>
    <definedName name="_xlnm._FilterDatabase" localSheetId="1" hidden="1">'01a - ASŘ'!$C$108:$K$676</definedName>
    <definedName name="_xlnm.Print_Area" localSheetId="1">'01a - ASŘ'!$C$4:$J$41,'01a - ASŘ'!$C$47:$J$88,'01a - ASŘ'!$C$94:$K$676</definedName>
    <definedName name="_xlnm.Print_Titles" localSheetId="1">'01a - ASŘ'!$108:$108</definedName>
    <definedName name="_xlnm._FilterDatabase" localSheetId="2" hidden="1">'01b - VZT'!$C$87:$K$118</definedName>
    <definedName name="_xlnm.Print_Area" localSheetId="2">'01b - VZT'!$C$4:$J$41,'01b - VZT'!$C$47:$J$67,'01b - VZT'!$C$73:$K$118</definedName>
    <definedName name="_xlnm.Print_Titles" localSheetId="2">'01b - VZT'!$87:$87</definedName>
    <definedName name="_xlnm._FilterDatabase" localSheetId="3" hidden="1">'01c - ZTI'!$C$91:$K$162</definedName>
    <definedName name="_xlnm.Print_Area" localSheetId="3">'01c - ZTI'!$C$4:$J$41,'01c - ZTI'!$C$47:$J$71,'01c - ZTI'!$C$77:$K$162</definedName>
    <definedName name="_xlnm.Print_Titles" localSheetId="3">'01c - ZTI'!$91:$91</definedName>
    <definedName name="_xlnm._FilterDatabase" localSheetId="4" hidden="1">'01d - Elektro'!$C$87:$K$181</definedName>
    <definedName name="_xlnm.Print_Area" localSheetId="4">'01d - Elektro'!$C$4:$J$41,'01d - Elektro'!$C$47:$J$67,'01d - Elektro'!$C$73:$K$181</definedName>
    <definedName name="_xlnm.Print_Titles" localSheetId="4">'01d - Elektro'!$87:$87</definedName>
    <definedName name="_xlnm._FilterDatabase" localSheetId="5" hidden="1">'01e - Technologie fontány'!$C$99:$K$188</definedName>
    <definedName name="_xlnm.Print_Area" localSheetId="5">'01e - Technologie fontány'!$C$4:$J$41,'01e - Technologie fontány'!$C$47:$J$79,'01e - Technologie fontány'!$C$85:$K$188</definedName>
    <definedName name="_xlnm.Print_Titles" localSheetId="5">'01e - Technologie fontány'!$99:$99</definedName>
    <definedName name="_xlnm._FilterDatabase" localSheetId="6" hidden="1">'SO05 - Dětské hřiště'!$C$88:$K$208</definedName>
    <definedName name="_xlnm.Print_Area" localSheetId="6">'SO05 - Dětské hřiště'!$C$4:$J$39,'SO05 - Dětské hřiště'!$C$45:$J$70,'SO05 - Dětské hřiště'!$C$76:$K$208</definedName>
    <definedName name="_xlnm.Print_Titles" localSheetId="6">'SO05 - Dětské hřiště'!$88:$88</definedName>
    <definedName name="_xlnm._FilterDatabase" localSheetId="7" hidden="1">'SO06 - Lavice se zelení'!$C$86:$K$148</definedName>
    <definedName name="_xlnm.Print_Area" localSheetId="7">'SO06 - Lavice se zelení'!$C$4:$J$39,'SO06 - Lavice se zelení'!$C$45:$J$68,'SO06 - Lavice se zelení'!$C$74:$K$148</definedName>
    <definedName name="_xlnm.Print_Titles" localSheetId="7">'SO06 - Lavice se zelení'!$86:$86</definedName>
    <definedName name="_xlnm._FilterDatabase" localSheetId="8" hidden="1">'07a - ASŘ'!$C$97:$K$263</definedName>
    <definedName name="_xlnm.Print_Area" localSheetId="8">'07a - ASŘ'!$C$4:$J$41,'07a - ASŘ'!$C$47:$J$77,'07a - ASŘ'!$C$83:$K$263</definedName>
    <definedName name="_xlnm.Print_Titles" localSheetId="8">'07a - ASŘ'!$97:$97</definedName>
    <definedName name="_xlnm._FilterDatabase" localSheetId="9" hidden="1">'07b - Elektro'!$C$87:$K$102</definedName>
    <definedName name="_xlnm.Print_Area" localSheetId="9">'07b - Elektro'!$C$4:$J$41,'07b - Elektro'!$C$47:$J$67,'07b - Elektro'!$C$73:$K$102</definedName>
    <definedName name="_xlnm.Print_Titles" localSheetId="9">'07b - Elektro'!$87:$87</definedName>
    <definedName name="_xlnm._FilterDatabase" localSheetId="10" hidden="1">'SO08 - Mobiliář'!$C$83:$K$141</definedName>
    <definedName name="_xlnm.Print_Area" localSheetId="10">'SO08 - Mobiliář'!$C$4:$J$39,'SO08 - Mobiliář'!$C$45:$J$65,'SO08 - Mobiliář'!$C$71:$K$141</definedName>
    <definedName name="_xlnm.Print_Titles" localSheetId="10">'SO08 - Mobiliář'!$83:$83</definedName>
    <definedName name="_xlnm._FilterDatabase" localSheetId="11" hidden="1">'SO20 - Přeložka vodovodu'!$C$85:$K$205</definedName>
    <definedName name="_xlnm.Print_Area" localSheetId="11">'SO20 - Přeložka vodovodu'!$C$4:$J$39,'SO20 - Přeložka vodovodu'!$C$45:$J$67,'SO20 - Přeložka vodovodu'!$C$73:$K$205</definedName>
    <definedName name="_xlnm.Print_Titles" localSheetId="11">'SO20 - Přeložka vodovodu'!$85:$85</definedName>
    <definedName name="_xlnm._FilterDatabase" localSheetId="12" hidden="1">'21a - Stavební práce'!$C$92:$K$214</definedName>
    <definedName name="_xlnm.Print_Area" localSheetId="12">'21a - Stavební práce'!$C$4:$J$41,'21a - Stavební práce'!$C$47:$J$72,'21a - Stavební práce'!$C$78:$K$214</definedName>
    <definedName name="_xlnm.Print_Titles" localSheetId="12">'21a - Stavební práce'!$92:$92</definedName>
    <definedName name="_xlnm._FilterDatabase" localSheetId="13" hidden="1">'21b - Plynovody'!$C$92:$K$323</definedName>
    <definedName name="_xlnm.Print_Area" localSheetId="13">'21b - Plynovody'!$C$4:$J$41,'21b - Plynovody'!$C$47:$J$72,'21b - Plynovody'!$C$78:$K$323</definedName>
    <definedName name="_xlnm.Print_Titles" localSheetId="13">'21b - Plynovody'!$92:$92</definedName>
    <definedName name="_xlnm._FilterDatabase" localSheetId="14" hidden="1">'SO22 - Přeložky silnoproudu'!$C$87:$K$134</definedName>
    <definedName name="_xlnm.Print_Area" localSheetId="14">'SO22 - Přeložky silnoproudu'!$C$4:$J$39,'SO22 - Přeložky silnoproudu'!$C$45:$J$69,'SO22 - Přeložky silnoproudu'!$C$75:$K$134</definedName>
    <definedName name="_xlnm.Print_Titles" localSheetId="14">'SO22 - Přeložky silnoproudu'!$87:$87</definedName>
    <definedName name="_xlnm._FilterDatabase" localSheetId="15" hidden="1">'SO23 - Přeložky slaboproudu'!$C$87:$K$129</definedName>
    <definedName name="_xlnm.Print_Area" localSheetId="15">'SO23 - Přeložky slaboproudu'!$C$4:$J$39,'SO23 - Přeložky slaboproudu'!$C$45:$J$69,'SO23 - Přeložky slaboproudu'!$C$75:$K$129</definedName>
    <definedName name="_xlnm.Print_Titles" localSheetId="15">'SO23 - Přeložky slaboproudu'!$87:$87</definedName>
    <definedName name="_xlnm._FilterDatabase" localSheetId="16" hidden="1">'40a - Potrubí'!$C$90:$K$257</definedName>
    <definedName name="_xlnm.Print_Area" localSheetId="16">'40a - Potrubí'!$C$4:$J$41,'40a - Potrubí'!$C$47:$J$70,'40a - Potrubí'!$C$76:$K$257</definedName>
    <definedName name="_xlnm.Print_Titles" localSheetId="16">'40a - Potrubí'!$90:$90</definedName>
    <definedName name="_xlnm._FilterDatabase" localSheetId="17" hidden="1">'40b - Šachty'!$C$89:$K$214</definedName>
    <definedName name="_xlnm.Print_Area" localSheetId="17">'40b - Šachty'!$C$4:$J$41,'40b - Šachty'!$C$47:$J$69,'40b - Šachty'!$C$75:$K$214</definedName>
    <definedName name="_xlnm.Print_Titles" localSheetId="17">'40b - Šachty'!$89:$89</definedName>
    <definedName name="_xlnm._FilterDatabase" localSheetId="18" hidden="1">'40c - Retenční nádrž'!$C$89:$K$145</definedName>
    <definedName name="_xlnm.Print_Area" localSheetId="18">'40c - Retenční nádrž'!$C$4:$J$41,'40c - Retenční nádrž'!$C$47:$J$69,'40c - Retenční nádrž'!$C$75:$K$145</definedName>
    <definedName name="_xlnm.Print_Titles" localSheetId="18">'40c - Retenční nádrž'!$89:$89</definedName>
    <definedName name="_xlnm._FilterDatabase" localSheetId="19" hidden="1">'SO41 - Areálový vodovod'!$C$83:$K$166</definedName>
    <definedName name="_xlnm.Print_Area" localSheetId="19">'SO41 - Areálový vodovod'!$C$4:$J$39,'SO41 - Areálový vodovod'!$C$45:$J$65,'SO41 - Areálový vodovod'!$C$71:$K$166</definedName>
    <definedName name="_xlnm.Print_Titles" localSheetId="19">'SO41 - Areálový vodovod'!$83:$83</definedName>
    <definedName name="_xlnm._FilterDatabase" localSheetId="20" hidden="1">'42a - Stavební práce'!$C$92:$K$199</definedName>
    <definedName name="_xlnm.Print_Area" localSheetId="20">'42a - Stavební práce'!$C$4:$J$41,'42a - Stavební práce'!$C$47:$J$72,'42a - Stavební práce'!$C$78:$K$199</definedName>
    <definedName name="_xlnm.Print_Titles" localSheetId="20">'42a - Stavební práce'!$92:$92</definedName>
    <definedName name="_xlnm._FilterDatabase" localSheetId="21" hidden="1">'42b - Přípojky'!$C$91:$K$145</definedName>
    <definedName name="_xlnm.Print_Area" localSheetId="21">'42b - Přípojky'!$C$4:$J$41,'42b - Přípojky'!$C$47:$J$71,'42b - Přípojky'!$C$77:$K$145</definedName>
    <definedName name="_xlnm.Print_Titles" localSheetId="21">'42b - Přípojky'!$91:$91</definedName>
    <definedName name="_xlnm._FilterDatabase" localSheetId="22" hidden="1">'SO43 - Areálový silnoproud'!$C$87:$K$137</definedName>
    <definedName name="_xlnm.Print_Area" localSheetId="22">'SO43 - Areálový silnoproud'!$C$4:$J$39,'SO43 - Areálový silnoproud'!$C$45:$J$69,'SO43 - Areálový silnoproud'!$C$75:$K$137</definedName>
    <definedName name="_xlnm.Print_Titles" localSheetId="22">'SO43 - Areálový silnoproud'!$87:$87</definedName>
    <definedName name="_xlnm._FilterDatabase" localSheetId="23" hidden="1">'SO44 - Areálový slaboproud'!$C$87:$K$126</definedName>
    <definedName name="_xlnm.Print_Area" localSheetId="23">'SO44 - Areálový slaboproud'!$C$4:$J$39,'SO44 - Areálový slaboproud'!$C$45:$J$69,'SO44 - Areálový slaboproud'!$C$75:$K$126</definedName>
    <definedName name="_xlnm.Print_Titles" localSheetId="23">'SO44 - Areálový slaboproud'!$87:$87</definedName>
    <definedName name="_xlnm._FilterDatabase" localSheetId="24" hidden="1">'SO45 - Veřejné osvětlení'!$C$87:$K$154</definedName>
    <definedName name="_xlnm.Print_Area" localSheetId="24">'SO45 - Veřejné osvětlení'!$C$4:$J$39,'SO45 - Veřejné osvětlení'!$C$45:$J$69,'SO45 - Veřejné osvětlení'!$C$75:$K$154</definedName>
    <definedName name="_xlnm.Print_Titles" localSheetId="24">'SO45 - Veřejné osvětlení'!$87:$87</definedName>
    <definedName name="_xlnm._FilterDatabase" localSheetId="25" hidden="1">'60a - Demolice'!$C$92:$K$205</definedName>
    <definedName name="_xlnm.Print_Area" localSheetId="25">'60a - Demolice'!$C$4:$J$41,'60a - Demolice'!$C$47:$J$72,'60a - Demolice'!$C$78:$K$205</definedName>
    <definedName name="_xlnm.Print_Titles" localSheetId="25">'60a - Demolice'!$92:$92</definedName>
    <definedName name="_xlnm._FilterDatabase" localSheetId="26" hidden="1">'60b - Nové komunikace'!$C$96:$K$274</definedName>
    <definedName name="_xlnm.Print_Area" localSheetId="26">'60b - Nové komunikace'!$C$4:$J$41,'60b - Nové komunikace'!$C$47:$J$76,'60b - Nové komunikace'!$C$82:$K$274</definedName>
    <definedName name="_xlnm.Print_Titles" localSheetId="26">'60b - Nové komunikace'!$96:$96</definedName>
    <definedName name="_xlnm._FilterDatabase" localSheetId="27" hidden="1">'60c - Venkovní schodiště'!$C$93:$K$169</definedName>
    <definedName name="_xlnm.Print_Area" localSheetId="27">'60c - Venkovní schodiště'!$C$4:$J$41,'60c - Venkovní schodiště'!$C$47:$J$73,'60c - Venkovní schodiště'!$C$79:$K$169</definedName>
    <definedName name="_xlnm.Print_Titles" localSheetId="27">'60c - Venkovní schodiště'!$93:$93</definedName>
    <definedName name="_xlnm._FilterDatabase" localSheetId="28" hidden="1">'60d - Kotvení vánočního s...'!$C$89:$K$144</definedName>
    <definedName name="_xlnm.Print_Area" localSheetId="28">'60d - Kotvení vánočního s...'!$C$4:$J$41,'60d - Kotvení vánočního s...'!$C$47:$J$69,'60d - Kotvení vánočního s...'!$C$75:$K$144</definedName>
    <definedName name="_xlnm.Print_Titles" localSheetId="28">'60d - Kotvení vánočního s...'!$89:$89</definedName>
    <definedName name="_xlnm._FilterDatabase" localSheetId="29" hidden="1">'60e - Sanace zemní pláně'!$C$88:$K$131</definedName>
    <definedName name="_xlnm.Print_Area" localSheetId="29">'60e - Sanace zemní pláně'!$C$4:$J$41,'60e - Sanace zemní pláně'!$C$47:$J$68,'60e - Sanace zemní pláně'!$C$74:$K$131</definedName>
    <definedName name="_xlnm.Print_Titles" localSheetId="29">'60e - Sanace zemní pláně'!$88:$88</definedName>
    <definedName name="_xlnm._FilterDatabase" localSheetId="30" hidden="1">'SO80 - Sadové úpravy'!$C$81:$K$160</definedName>
    <definedName name="_xlnm.Print_Area" localSheetId="30">'SO80 - Sadové úpravy'!$C$4:$J$39,'SO80 - Sadové úpravy'!$C$45:$J$63,'SO80 - Sadové úpravy'!$C$69:$K$160</definedName>
    <definedName name="_xlnm.Print_Titles" localSheetId="30">'SO80 - Sadové úpravy'!$81:$81</definedName>
    <definedName name="_xlnm._FilterDatabase" localSheetId="31" hidden="1">'v - VRN'!$C$85:$K$120</definedName>
    <definedName name="_xlnm.Print_Area" localSheetId="31">'v - VRN'!$C$4:$J$39,'v - VRN'!$C$45:$J$67,'v - VRN'!$C$73:$K$120</definedName>
    <definedName name="_xlnm.Print_Titles" localSheetId="31">'v - VRN'!$85:$85</definedName>
    <definedName name="_xlnm.Print_Area" localSheetId="3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32" r="J37"/>
  <c r="J36"/>
  <c i="1" r="AY91"/>
  <c i="32" r="J35"/>
  <c i="1" r="AX91"/>
  <c i="32" r="BI119"/>
  <c r="BH119"/>
  <c r="BG119"/>
  <c r="BF119"/>
  <c r="T119"/>
  <c r="T118"/>
  <c r="R119"/>
  <c r="R118"/>
  <c r="P119"/>
  <c r="P118"/>
  <c r="BK119"/>
  <c r="BK118"/>
  <c r="J118"/>
  <c r="J119"/>
  <c r="BE119"/>
  <c r="J66"/>
  <c r="BI116"/>
  <c r="BH116"/>
  <c r="BG116"/>
  <c r="BF116"/>
  <c r="T116"/>
  <c r="T115"/>
  <c r="R116"/>
  <c r="R115"/>
  <c r="P116"/>
  <c r="P115"/>
  <c r="BK116"/>
  <c r="BK115"/>
  <c r="J115"/>
  <c r="J116"/>
  <c r="BE116"/>
  <c r="J65"/>
  <c r="BI114"/>
  <c r="BH114"/>
  <c r="BG114"/>
  <c r="BF114"/>
  <c r="T114"/>
  <c r="T113"/>
  <c r="R114"/>
  <c r="R113"/>
  <c r="P114"/>
  <c r="P113"/>
  <c r="BK114"/>
  <c r="BK113"/>
  <c r="J113"/>
  <c r="J114"/>
  <c r="BE114"/>
  <c r="J64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T102"/>
  <c r="R103"/>
  <c r="R102"/>
  <c r="P103"/>
  <c r="P102"/>
  <c r="BK103"/>
  <c r="BK102"/>
  <c r="J102"/>
  <c r="J103"/>
  <c r="BE103"/>
  <c r="J63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2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91"/>
  <c i="32" r="BH89"/>
  <c r="F36"/>
  <c i="1" r="BC91"/>
  <c i="32" r="BG89"/>
  <c r="F35"/>
  <c i="1" r="BB91"/>
  <c i="32" r="BF89"/>
  <c r="J34"/>
  <c i="1" r="AW91"/>
  <c i="32" r="F34"/>
  <c i="1" r="BA91"/>
  <c i="32" r="T89"/>
  <c r="T88"/>
  <c r="T87"/>
  <c r="T86"/>
  <c r="R89"/>
  <c r="R88"/>
  <c r="R87"/>
  <c r="R86"/>
  <c r="P89"/>
  <c r="P88"/>
  <c r="P87"/>
  <c r="P86"/>
  <c i="1" r="AU91"/>
  <c i="32" r="BK89"/>
  <c r="BK88"/>
  <c r="J88"/>
  <c r="BK87"/>
  <c r="J87"/>
  <c r="BK86"/>
  <c r="J86"/>
  <c r="J59"/>
  <c r="J30"/>
  <c i="1" r="AG91"/>
  <c i="32" r="J89"/>
  <c r="BE89"/>
  <c r="J33"/>
  <c i="1" r="AV91"/>
  <c i="32" r="F33"/>
  <c i="1" r="AZ91"/>
  <c i="32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31" r="J37"/>
  <c r="J36"/>
  <c i="1" r="AY90"/>
  <c i="31" r="J35"/>
  <c i="1" r="AX90"/>
  <c i="31" r="BI160"/>
  <c r="BH160"/>
  <c r="BG160"/>
  <c r="BF160"/>
  <c r="T160"/>
  <c r="T159"/>
  <c r="R160"/>
  <c r="R159"/>
  <c r="P160"/>
  <c r="P159"/>
  <c r="BK160"/>
  <c r="BK159"/>
  <c r="J159"/>
  <c r="J160"/>
  <c r="BE160"/>
  <c r="J62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F37"/>
  <c i="1" r="BD90"/>
  <c i="31" r="BH85"/>
  <c r="F36"/>
  <c i="1" r="BC90"/>
  <c i="31" r="BG85"/>
  <c r="F35"/>
  <c i="1" r="BB90"/>
  <c i="31" r="BF85"/>
  <c r="J34"/>
  <c i="1" r="AW90"/>
  <c i="31" r="F34"/>
  <c i="1" r="BA90"/>
  <c i="31" r="T85"/>
  <c r="T84"/>
  <c r="T83"/>
  <c r="T82"/>
  <c r="R85"/>
  <c r="R84"/>
  <c r="R83"/>
  <c r="R82"/>
  <c r="P85"/>
  <c r="P84"/>
  <c r="P83"/>
  <c r="P82"/>
  <c i="1" r="AU90"/>
  <c i="31" r="BK85"/>
  <c r="BK84"/>
  <c r="J84"/>
  <c r="BK83"/>
  <c r="J83"/>
  <c r="BK82"/>
  <c r="J82"/>
  <c r="J59"/>
  <c r="J30"/>
  <c i="1" r="AG90"/>
  <c i="31" r="J85"/>
  <c r="BE85"/>
  <c r="J33"/>
  <c i="1" r="AV90"/>
  <c i="31" r="F33"/>
  <c i="1" r="AZ90"/>
  <c i="31" r="J61"/>
  <c r="J60"/>
  <c r="J78"/>
  <c r="F78"/>
  <c r="F76"/>
  <c r="E74"/>
  <c r="J54"/>
  <c r="F54"/>
  <c r="F52"/>
  <c r="E50"/>
  <c r="J39"/>
  <c r="J24"/>
  <c r="E24"/>
  <c r="J79"/>
  <c r="J55"/>
  <c r="J23"/>
  <c r="J18"/>
  <c r="E18"/>
  <c r="F79"/>
  <c r="F55"/>
  <c r="J17"/>
  <c r="J12"/>
  <c r="J76"/>
  <c r="J52"/>
  <c r="E7"/>
  <c r="E72"/>
  <c r="E48"/>
  <c i="30" r="J39"/>
  <c r="J38"/>
  <c i="1" r="AY89"/>
  <c i="30" r="J37"/>
  <c i="1" r="AX89"/>
  <c i="30" r="BI131"/>
  <c r="BH131"/>
  <c r="BG131"/>
  <c r="BF131"/>
  <c r="T131"/>
  <c r="T130"/>
  <c r="R131"/>
  <c r="R130"/>
  <c r="P131"/>
  <c r="P130"/>
  <c r="BK131"/>
  <c r="BK130"/>
  <c r="J130"/>
  <c r="J131"/>
  <c r="BE131"/>
  <c r="J67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T120"/>
  <c r="R121"/>
  <c r="R120"/>
  <c r="P121"/>
  <c r="P120"/>
  <c r="BK121"/>
  <c r="BK120"/>
  <c r="J120"/>
  <c r="J121"/>
  <c r="BE121"/>
  <c r="J66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4"/>
  <c r="BH94"/>
  <c r="BG94"/>
  <c r="BF94"/>
  <c r="T94"/>
  <c r="R94"/>
  <c r="P94"/>
  <c r="BK94"/>
  <c r="J94"/>
  <c r="BE94"/>
  <c r="BI92"/>
  <c r="F39"/>
  <c i="1" r="BD89"/>
  <c i="30" r="BH92"/>
  <c r="F38"/>
  <c i="1" r="BC89"/>
  <c i="30" r="BG92"/>
  <c r="F37"/>
  <c i="1" r="BB89"/>
  <c i="30" r="BF92"/>
  <c r="J36"/>
  <c i="1" r="AW89"/>
  <c i="30" r="F36"/>
  <c i="1" r="BA89"/>
  <c i="30" r="T92"/>
  <c r="T91"/>
  <c r="T90"/>
  <c r="T89"/>
  <c r="R92"/>
  <c r="R91"/>
  <c r="R90"/>
  <c r="R89"/>
  <c r="P92"/>
  <c r="P91"/>
  <c r="P90"/>
  <c r="P89"/>
  <c i="1" r="AU89"/>
  <c i="30" r="BK92"/>
  <c r="BK91"/>
  <c r="J91"/>
  <c r="BK90"/>
  <c r="J90"/>
  <c r="BK89"/>
  <c r="J89"/>
  <c r="J63"/>
  <c r="J32"/>
  <c i="1" r="AG89"/>
  <c i="30" r="J92"/>
  <c r="BE92"/>
  <c r="J35"/>
  <c i="1" r="AV89"/>
  <c i="30" r="F35"/>
  <c i="1" r="AZ89"/>
  <c i="30" r="J65"/>
  <c r="J64"/>
  <c r="J85"/>
  <c r="F85"/>
  <c r="F83"/>
  <c r="E81"/>
  <c r="J58"/>
  <c r="F58"/>
  <c r="F56"/>
  <c r="E54"/>
  <c r="J41"/>
  <c r="J26"/>
  <c r="E26"/>
  <c r="J86"/>
  <c r="J59"/>
  <c r="J25"/>
  <c r="J20"/>
  <c r="E20"/>
  <c r="F86"/>
  <c r="F59"/>
  <c r="J19"/>
  <c r="J14"/>
  <c r="J83"/>
  <c r="J56"/>
  <c r="E7"/>
  <c r="E77"/>
  <c r="E50"/>
  <c i="29" r="J39"/>
  <c r="J38"/>
  <c i="1" r="AY88"/>
  <c i="29" r="J37"/>
  <c i="1" r="AX88"/>
  <c i="29" r="BI144"/>
  <c r="BH144"/>
  <c r="BG144"/>
  <c r="BF144"/>
  <c r="T144"/>
  <c r="T143"/>
  <c r="R144"/>
  <c r="R143"/>
  <c r="P144"/>
  <c r="P143"/>
  <c r="BK144"/>
  <c r="BK143"/>
  <c r="J143"/>
  <c r="J144"/>
  <c r="BE144"/>
  <c r="J68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4"/>
  <c r="BH134"/>
  <c r="BG134"/>
  <c r="BF134"/>
  <c r="T134"/>
  <c r="T133"/>
  <c r="R134"/>
  <c r="R133"/>
  <c r="P134"/>
  <c r="P133"/>
  <c r="BK134"/>
  <c r="BK133"/>
  <c r="J133"/>
  <c r="J134"/>
  <c r="BE134"/>
  <c r="J67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T119"/>
  <c r="R120"/>
  <c r="R119"/>
  <c r="P120"/>
  <c r="P119"/>
  <c r="BK120"/>
  <c r="BK119"/>
  <c r="J119"/>
  <c r="J120"/>
  <c r="BE120"/>
  <c r="J66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F39"/>
  <c i="1" r="BD88"/>
  <c i="29" r="BH93"/>
  <c r="F38"/>
  <c i="1" r="BC88"/>
  <c i="29" r="BG93"/>
  <c r="F37"/>
  <c i="1" r="BB88"/>
  <c i="29" r="BF93"/>
  <c r="J36"/>
  <c i="1" r="AW88"/>
  <c i="29" r="F36"/>
  <c i="1" r="BA88"/>
  <c i="29" r="T93"/>
  <c r="T92"/>
  <c r="T91"/>
  <c r="T90"/>
  <c r="R93"/>
  <c r="R92"/>
  <c r="R91"/>
  <c r="R90"/>
  <c r="P93"/>
  <c r="P92"/>
  <c r="P91"/>
  <c r="P90"/>
  <c i="1" r="AU88"/>
  <c i="29" r="BK93"/>
  <c r="BK92"/>
  <c r="J92"/>
  <c r="BK91"/>
  <c r="J91"/>
  <c r="BK90"/>
  <c r="J90"/>
  <c r="J63"/>
  <c r="J32"/>
  <c i="1" r="AG88"/>
  <c i="29" r="J93"/>
  <c r="BE93"/>
  <c r="J35"/>
  <c i="1" r="AV88"/>
  <c i="29" r="F35"/>
  <c i="1" r="AZ88"/>
  <c i="29" r="J65"/>
  <c r="J64"/>
  <c r="J86"/>
  <c r="F86"/>
  <c r="F84"/>
  <c r="E82"/>
  <c r="J58"/>
  <c r="F58"/>
  <c r="F56"/>
  <c r="E54"/>
  <c r="J41"/>
  <c r="J26"/>
  <c r="E26"/>
  <c r="J87"/>
  <c r="J59"/>
  <c r="J25"/>
  <c r="J20"/>
  <c r="E20"/>
  <c r="F87"/>
  <c r="F59"/>
  <c r="J19"/>
  <c r="J14"/>
  <c r="J84"/>
  <c r="J56"/>
  <c r="E7"/>
  <c r="E78"/>
  <c r="E50"/>
  <c i="28" r="J39"/>
  <c r="J38"/>
  <c i="1" r="AY87"/>
  <c i="28" r="J37"/>
  <c i="1" r="AX87"/>
  <c i="28"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59"/>
  <c r="BH159"/>
  <c r="BG159"/>
  <c r="BF159"/>
  <c r="T159"/>
  <c r="T158"/>
  <c r="R159"/>
  <c r="R158"/>
  <c r="P159"/>
  <c r="P158"/>
  <c r="BK159"/>
  <c r="BK158"/>
  <c r="J158"/>
  <c r="J159"/>
  <c r="BE159"/>
  <c r="J72"/>
  <c r="BI157"/>
  <c r="BH157"/>
  <c r="BG157"/>
  <c r="BF157"/>
  <c r="T157"/>
  <c r="R157"/>
  <c r="P157"/>
  <c r="BK157"/>
  <c r="J157"/>
  <c r="BE157"/>
  <c r="BI153"/>
  <c r="BH153"/>
  <c r="BG153"/>
  <c r="BF153"/>
  <c r="T153"/>
  <c r="T152"/>
  <c r="R153"/>
  <c r="R152"/>
  <c r="P153"/>
  <c r="P152"/>
  <c r="BK153"/>
  <c r="BK152"/>
  <c r="J152"/>
  <c r="J153"/>
  <c r="BE153"/>
  <c r="J71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T143"/>
  <c r="T142"/>
  <c r="R144"/>
  <c r="R143"/>
  <c r="R142"/>
  <c r="P144"/>
  <c r="P143"/>
  <c r="P142"/>
  <c r="BK144"/>
  <c r="BK143"/>
  <c r="J143"/>
  <c r="BK142"/>
  <c r="J142"/>
  <c r="J144"/>
  <c r="BE144"/>
  <c r="J70"/>
  <c r="J69"/>
  <c r="BI141"/>
  <c r="BH141"/>
  <c r="BG141"/>
  <c r="BF141"/>
  <c r="T141"/>
  <c r="T140"/>
  <c r="R141"/>
  <c r="R140"/>
  <c r="P141"/>
  <c r="P140"/>
  <c r="BK141"/>
  <c r="BK140"/>
  <c r="J140"/>
  <c r="J141"/>
  <c r="BE141"/>
  <c r="J68"/>
  <c r="BI139"/>
  <c r="BH139"/>
  <c r="BG139"/>
  <c r="BF139"/>
  <c r="T139"/>
  <c r="R139"/>
  <c r="P139"/>
  <c r="BK139"/>
  <c r="J139"/>
  <c r="BE139"/>
  <c r="BI135"/>
  <c r="BH135"/>
  <c r="BG135"/>
  <c r="BF135"/>
  <c r="T135"/>
  <c r="R135"/>
  <c r="P135"/>
  <c r="BK135"/>
  <c r="J135"/>
  <c r="BE135"/>
  <c r="BI131"/>
  <c r="BH131"/>
  <c r="BG131"/>
  <c r="BF131"/>
  <c r="T131"/>
  <c r="T130"/>
  <c r="R131"/>
  <c r="R130"/>
  <c r="P131"/>
  <c r="P130"/>
  <c r="BK131"/>
  <c r="BK130"/>
  <c r="J130"/>
  <c r="J131"/>
  <c r="BE131"/>
  <c r="J67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7"/>
  <c r="BH117"/>
  <c r="BG117"/>
  <c r="BF117"/>
  <c r="T117"/>
  <c r="T116"/>
  <c r="R117"/>
  <c r="R116"/>
  <c r="P117"/>
  <c r="P116"/>
  <c r="BK117"/>
  <c r="BK116"/>
  <c r="J116"/>
  <c r="J117"/>
  <c r="BE117"/>
  <c r="J66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7"/>
  <c r="F39"/>
  <c i="1" r="BD87"/>
  <c i="28" r="BH97"/>
  <c r="F38"/>
  <c i="1" r="BC87"/>
  <c i="28" r="BG97"/>
  <c r="F37"/>
  <c i="1" r="BB87"/>
  <c i="28" r="BF97"/>
  <c r="J36"/>
  <c i="1" r="AW87"/>
  <c i="28" r="F36"/>
  <c i="1" r="BA87"/>
  <c i="28" r="T97"/>
  <c r="T96"/>
  <c r="T95"/>
  <c r="T94"/>
  <c r="R97"/>
  <c r="R96"/>
  <c r="R95"/>
  <c r="R94"/>
  <c r="P97"/>
  <c r="P96"/>
  <c r="P95"/>
  <c r="P94"/>
  <c i="1" r="AU87"/>
  <c i="28" r="BK97"/>
  <c r="BK96"/>
  <c r="J96"/>
  <c r="BK95"/>
  <c r="J95"/>
  <c r="BK94"/>
  <c r="J94"/>
  <c r="J63"/>
  <c r="J32"/>
  <c i="1" r="AG87"/>
  <c i="28" r="J97"/>
  <c r="BE97"/>
  <c r="J35"/>
  <c i="1" r="AV87"/>
  <c i="28" r="F35"/>
  <c i="1" r="AZ87"/>
  <c i="28" r="J65"/>
  <c r="J64"/>
  <c r="J90"/>
  <c r="F90"/>
  <c r="F88"/>
  <c r="E86"/>
  <c r="J58"/>
  <c r="F58"/>
  <c r="F56"/>
  <c r="E54"/>
  <c r="J41"/>
  <c r="J26"/>
  <c r="E26"/>
  <c r="J91"/>
  <c r="J59"/>
  <c r="J25"/>
  <c r="J20"/>
  <c r="E20"/>
  <c r="F91"/>
  <c r="F59"/>
  <c r="J19"/>
  <c r="J14"/>
  <c r="J88"/>
  <c r="J56"/>
  <c r="E7"/>
  <c r="E82"/>
  <c r="E50"/>
  <c i="27" r="J39"/>
  <c r="J38"/>
  <c i="1" r="AY86"/>
  <c i="27" r="J37"/>
  <c i="1" r="AX86"/>
  <c i="27" r="BI273"/>
  <c r="BH273"/>
  <c r="BG273"/>
  <c r="BF273"/>
  <c r="T273"/>
  <c r="R273"/>
  <c r="P273"/>
  <c r="BK273"/>
  <c r="J273"/>
  <c r="BE273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6"/>
  <c r="BH266"/>
  <c r="BG266"/>
  <c r="BF266"/>
  <c r="T266"/>
  <c r="T265"/>
  <c r="R266"/>
  <c r="R265"/>
  <c r="P266"/>
  <c r="P265"/>
  <c r="BK266"/>
  <c r="BK265"/>
  <c r="J265"/>
  <c r="J266"/>
  <c r="BE266"/>
  <c r="J75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9"/>
  <c r="BH259"/>
  <c r="BG259"/>
  <c r="BF259"/>
  <c r="T259"/>
  <c r="T258"/>
  <c r="T257"/>
  <c r="R259"/>
  <c r="R258"/>
  <c r="R257"/>
  <c r="P259"/>
  <c r="P258"/>
  <c r="P257"/>
  <c r="BK259"/>
  <c r="BK258"/>
  <c r="J258"/>
  <c r="BK257"/>
  <c r="J257"/>
  <c r="J259"/>
  <c r="BE259"/>
  <c r="J74"/>
  <c r="J73"/>
  <c r="BI256"/>
  <c r="BH256"/>
  <c r="BG256"/>
  <c r="BF256"/>
  <c r="T256"/>
  <c r="T255"/>
  <c r="R256"/>
  <c r="R255"/>
  <c r="P256"/>
  <c r="P255"/>
  <c r="BK256"/>
  <c r="BK255"/>
  <c r="J255"/>
  <c r="J256"/>
  <c r="BE256"/>
  <c r="J72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T249"/>
  <c r="R250"/>
  <c r="R249"/>
  <c r="P250"/>
  <c r="P249"/>
  <c r="BK250"/>
  <c r="BK249"/>
  <c r="J249"/>
  <c r="J250"/>
  <c r="BE250"/>
  <c r="J71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199"/>
  <c r="BH199"/>
  <c r="BG199"/>
  <c r="BF199"/>
  <c r="T199"/>
  <c r="T198"/>
  <c r="R199"/>
  <c r="R198"/>
  <c r="P199"/>
  <c r="P198"/>
  <c r="BK199"/>
  <c r="BK198"/>
  <c r="J198"/>
  <c r="J199"/>
  <c r="BE199"/>
  <c r="J70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89"/>
  <c r="BH189"/>
  <c r="BG189"/>
  <c r="BF189"/>
  <c r="T189"/>
  <c r="T188"/>
  <c r="R189"/>
  <c r="R188"/>
  <c r="P189"/>
  <c r="P188"/>
  <c r="BK189"/>
  <c r="BK188"/>
  <c r="J188"/>
  <c r="J189"/>
  <c r="BE189"/>
  <c r="J69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T130"/>
  <c r="R131"/>
  <c r="R130"/>
  <c r="P131"/>
  <c r="P130"/>
  <c r="BK131"/>
  <c r="BK130"/>
  <c r="J130"/>
  <c r="J131"/>
  <c r="BE131"/>
  <c r="J68"/>
  <c r="BI128"/>
  <c r="BH128"/>
  <c r="BG128"/>
  <c r="BF128"/>
  <c r="T128"/>
  <c r="R128"/>
  <c r="P128"/>
  <c r="BK128"/>
  <c r="J128"/>
  <c r="BE128"/>
  <c r="BI126"/>
  <c r="BH126"/>
  <c r="BG126"/>
  <c r="BF126"/>
  <c r="T126"/>
  <c r="T125"/>
  <c r="R126"/>
  <c r="R125"/>
  <c r="P126"/>
  <c r="P125"/>
  <c r="BK126"/>
  <c r="BK125"/>
  <c r="J125"/>
  <c r="J126"/>
  <c r="BE126"/>
  <c r="J67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T119"/>
  <c r="R120"/>
  <c r="R119"/>
  <c r="P120"/>
  <c r="P119"/>
  <c r="BK120"/>
  <c r="BK119"/>
  <c r="J119"/>
  <c r="J120"/>
  <c r="BE120"/>
  <c r="J66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F39"/>
  <c i="1" r="BD86"/>
  <c i="27" r="BH100"/>
  <c r="F38"/>
  <c i="1" r="BC86"/>
  <c i="27" r="BG100"/>
  <c r="F37"/>
  <c i="1" r="BB86"/>
  <c i="27" r="BF100"/>
  <c r="J36"/>
  <c i="1" r="AW86"/>
  <c i="27" r="F36"/>
  <c i="1" r="BA86"/>
  <c i="27" r="T100"/>
  <c r="T99"/>
  <c r="T98"/>
  <c r="T97"/>
  <c r="R100"/>
  <c r="R99"/>
  <c r="R98"/>
  <c r="R97"/>
  <c r="P100"/>
  <c r="P99"/>
  <c r="P98"/>
  <c r="P97"/>
  <c i="1" r="AU86"/>
  <c i="27" r="BK100"/>
  <c r="BK99"/>
  <c r="J99"/>
  <c r="BK98"/>
  <c r="J98"/>
  <c r="BK97"/>
  <c r="J97"/>
  <c r="J63"/>
  <c r="J32"/>
  <c i="1" r="AG86"/>
  <c i="27" r="J100"/>
  <c r="BE100"/>
  <c r="J35"/>
  <c i="1" r="AV86"/>
  <c i="27" r="F35"/>
  <c i="1" r="AZ86"/>
  <c i="27" r="J65"/>
  <c r="J64"/>
  <c r="J93"/>
  <c r="F93"/>
  <c r="F91"/>
  <c r="E89"/>
  <c r="J58"/>
  <c r="F58"/>
  <c r="F56"/>
  <c r="E54"/>
  <c r="J41"/>
  <c r="J26"/>
  <c r="E26"/>
  <c r="J94"/>
  <c r="J59"/>
  <c r="J25"/>
  <c r="J20"/>
  <c r="E20"/>
  <c r="F94"/>
  <c r="F59"/>
  <c r="J19"/>
  <c r="J14"/>
  <c r="J91"/>
  <c r="J56"/>
  <c r="E7"/>
  <c r="E85"/>
  <c r="E50"/>
  <c i="26" r="J39"/>
  <c r="J38"/>
  <c i="1" r="AY85"/>
  <c i="26" r="J37"/>
  <c i="1" r="AX85"/>
  <c i="26" r="BI204"/>
  <c r="BH204"/>
  <c r="BG204"/>
  <c r="BF204"/>
  <c r="T204"/>
  <c r="R204"/>
  <c r="P204"/>
  <c r="BK204"/>
  <c r="J204"/>
  <c r="BE204"/>
  <c r="BI203"/>
  <c r="BH203"/>
  <c r="BG203"/>
  <c r="BF203"/>
  <c r="T203"/>
  <c r="T202"/>
  <c r="R203"/>
  <c r="R202"/>
  <c r="P203"/>
  <c r="P202"/>
  <c r="BK203"/>
  <c r="BK202"/>
  <c r="J202"/>
  <c r="J203"/>
  <c r="BE203"/>
  <c r="J71"/>
  <c r="BI200"/>
  <c r="BH200"/>
  <c r="BG200"/>
  <c r="BF200"/>
  <c r="T200"/>
  <c r="R200"/>
  <c r="P200"/>
  <c r="BK200"/>
  <c r="J200"/>
  <c r="BE200"/>
  <c r="BI198"/>
  <c r="BH198"/>
  <c r="BG198"/>
  <c r="BF198"/>
  <c r="T198"/>
  <c r="T197"/>
  <c r="T196"/>
  <c r="R198"/>
  <c r="R197"/>
  <c r="R196"/>
  <c r="P198"/>
  <c r="P197"/>
  <c r="P196"/>
  <c r="BK198"/>
  <c r="BK197"/>
  <c r="J197"/>
  <c r="BK196"/>
  <c r="J196"/>
  <c r="J198"/>
  <c r="BE198"/>
  <c r="J70"/>
  <c r="J69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68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6"/>
  <c r="BH146"/>
  <c r="BG146"/>
  <c r="BF146"/>
  <c r="T146"/>
  <c r="T145"/>
  <c r="R146"/>
  <c r="R145"/>
  <c r="P146"/>
  <c r="P145"/>
  <c r="BK146"/>
  <c r="BK145"/>
  <c r="J145"/>
  <c r="J146"/>
  <c r="BE146"/>
  <c r="J67"/>
  <c r="BI143"/>
  <c r="BH143"/>
  <c r="BG143"/>
  <c r="BF143"/>
  <c r="T143"/>
  <c r="R143"/>
  <c r="P143"/>
  <c r="BK143"/>
  <c r="J143"/>
  <c r="BE143"/>
  <c r="BI141"/>
  <c r="BH141"/>
  <c r="BG141"/>
  <c r="BF141"/>
  <c r="T141"/>
  <c r="T140"/>
  <c r="R141"/>
  <c r="R140"/>
  <c r="P141"/>
  <c r="P140"/>
  <c r="BK141"/>
  <c r="BK140"/>
  <c r="J140"/>
  <c r="J141"/>
  <c r="BE141"/>
  <c r="J66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F39"/>
  <c i="1" r="BD85"/>
  <c i="26" r="BH96"/>
  <c r="F38"/>
  <c i="1" r="BC85"/>
  <c i="26" r="BG96"/>
  <c r="F37"/>
  <c i="1" r="BB85"/>
  <c i="26" r="BF96"/>
  <c r="J36"/>
  <c i="1" r="AW85"/>
  <c i="26" r="F36"/>
  <c i="1" r="BA85"/>
  <c i="26" r="T96"/>
  <c r="T95"/>
  <c r="T94"/>
  <c r="T93"/>
  <c r="R96"/>
  <c r="R95"/>
  <c r="R94"/>
  <c r="R93"/>
  <c r="P96"/>
  <c r="P95"/>
  <c r="P94"/>
  <c r="P93"/>
  <c i="1" r="AU85"/>
  <c i="26" r="BK96"/>
  <c r="BK95"/>
  <c r="J95"/>
  <c r="BK94"/>
  <c r="J94"/>
  <c r="BK93"/>
  <c r="J93"/>
  <c r="J63"/>
  <c r="J32"/>
  <c i="1" r="AG85"/>
  <c i="26" r="J96"/>
  <c r="BE96"/>
  <c r="J35"/>
  <c i="1" r="AV85"/>
  <c i="26" r="F35"/>
  <c i="1" r="AZ85"/>
  <c i="26" r="J65"/>
  <c r="J64"/>
  <c r="J89"/>
  <c r="F89"/>
  <c r="F87"/>
  <c r="E85"/>
  <c r="J58"/>
  <c r="F58"/>
  <c r="F56"/>
  <c r="E54"/>
  <c r="J41"/>
  <c r="J26"/>
  <c r="E26"/>
  <c r="J90"/>
  <c r="J59"/>
  <c r="J25"/>
  <c r="J20"/>
  <c r="E20"/>
  <c r="F90"/>
  <c r="F59"/>
  <c r="J19"/>
  <c r="J14"/>
  <c r="J87"/>
  <c r="J56"/>
  <c r="E7"/>
  <c r="E81"/>
  <c r="E50"/>
  <c i="25" r="J37"/>
  <c r="J36"/>
  <c i="1" r="AY83"/>
  <c i="25" r="J35"/>
  <c i="1" r="AX83"/>
  <c i="25" r="BI154"/>
  <c r="BH154"/>
  <c r="BG154"/>
  <c r="BF154"/>
  <c r="T154"/>
  <c r="T153"/>
  <c r="R154"/>
  <c r="R153"/>
  <c r="P154"/>
  <c r="P153"/>
  <c r="BK154"/>
  <c r="BK153"/>
  <c r="J153"/>
  <c r="J154"/>
  <c r="BE154"/>
  <c r="J68"/>
  <c r="BI152"/>
  <c r="BH152"/>
  <c r="BG152"/>
  <c r="BF152"/>
  <c r="T152"/>
  <c r="T151"/>
  <c r="R152"/>
  <c r="R151"/>
  <c r="P152"/>
  <c r="P151"/>
  <c r="BK152"/>
  <c r="BK151"/>
  <c r="J151"/>
  <c r="J152"/>
  <c r="BE152"/>
  <c r="J67"/>
  <c r="BI150"/>
  <c r="BH150"/>
  <c r="BG150"/>
  <c r="BF150"/>
  <c r="T150"/>
  <c r="T149"/>
  <c r="R150"/>
  <c r="R149"/>
  <c r="P150"/>
  <c r="P149"/>
  <c r="BK150"/>
  <c r="BK149"/>
  <c r="J149"/>
  <c r="J150"/>
  <c r="BE150"/>
  <c r="J66"/>
  <c r="BI148"/>
  <c r="BH148"/>
  <c r="BG148"/>
  <c r="BF148"/>
  <c r="T148"/>
  <c r="T147"/>
  <c r="T146"/>
  <c r="R148"/>
  <c r="R147"/>
  <c r="R146"/>
  <c r="P148"/>
  <c r="P147"/>
  <c r="P146"/>
  <c r="BK148"/>
  <c r="BK147"/>
  <c r="J147"/>
  <c r="BK146"/>
  <c r="J146"/>
  <c r="J148"/>
  <c r="BE148"/>
  <c r="J65"/>
  <c r="J64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T121"/>
  <c r="R122"/>
  <c r="R121"/>
  <c r="P122"/>
  <c r="P121"/>
  <c r="BK122"/>
  <c r="BK121"/>
  <c r="J121"/>
  <c r="J122"/>
  <c r="BE122"/>
  <c r="J63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2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83"/>
  <c i="25" r="BH91"/>
  <c r="F36"/>
  <c i="1" r="BC83"/>
  <c i="25" r="BG91"/>
  <c r="F35"/>
  <c i="1" r="BB83"/>
  <c i="25" r="BF91"/>
  <c r="J34"/>
  <c i="1" r="AW83"/>
  <c i="25" r="F34"/>
  <c i="1" r="BA83"/>
  <c i="25" r="T91"/>
  <c r="T90"/>
  <c r="T89"/>
  <c r="T88"/>
  <c r="R91"/>
  <c r="R90"/>
  <c r="R89"/>
  <c r="R88"/>
  <c r="P91"/>
  <c r="P90"/>
  <c r="P89"/>
  <c r="P88"/>
  <c i="1" r="AU83"/>
  <c i="25" r="BK91"/>
  <c r="BK90"/>
  <c r="J90"/>
  <c r="BK89"/>
  <c r="J89"/>
  <c r="BK88"/>
  <c r="J88"/>
  <c r="J59"/>
  <c r="J30"/>
  <c i="1" r="AG83"/>
  <c i="25" r="J91"/>
  <c r="BE91"/>
  <c r="J33"/>
  <c i="1" r="AV83"/>
  <c i="25" r="F33"/>
  <c i="1" r="AZ83"/>
  <c i="25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24" r="J37"/>
  <c r="J36"/>
  <c i="1" r="AY82"/>
  <c i="24" r="J35"/>
  <c i="1" r="AX82"/>
  <c i="24" r="BI126"/>
  <c r="BH126"/>
  <c r="BG126"/>
  <c r="BF126"/>
  <c r="T126"/>
  <c r="T125"/>
  <c r="R126"/>
  <c r="R125"/>
  <c r="P126"/>
  <c r="P125"/>
  <c r="BK126"/>
  <c r="BK125"/>
  <c r="J125"/>
  <c r="J126"/>
  <c r="BE126"/>
  <c r="J68"/>
  <c r="BI124"/>
  <c r="BH124"/>
  <c r="BG124"/>
  <c r="BF124"/>
  <c r="T124"/>
  <c r="T123"/>
  <c r="R124"/>
  <c r="R123"/>
  <c r="P124"/>
  <c r="P123"/>
  <c r="BK124"/>
  <c r="BK123"/>
  <c r="J123"/>
  <c r="J124"/>
  <c r="BE124"/>
  <c r="J67"/>
  <c r="BI122"/>
  <c r="BH122"/>
  <c r="BG122"/>
  <c r="BF122"/>
  <c r="T122"/>
  <c r="T121"/>
  <c r="R122"/>
  <c r="R121"/>
  <c r="P122"/>
  <c r="P121"/>
  <c r="BK122"/>
  <c r="BK121"/>
  <c r="J121"/>
  <c r="J122"/>
  <c r="BE122"/>
  <c r="J66"/>
  <c r="BI120"/>
  <c r="BH120"/>
  <c r="BG120"/>
  <c r="BF120"/>
  <c r="T120"/>
  <c r="T119"/>
  <c r="T118"/>
  <c r="R120"/>
  <c r="R119"/>
  <c r="R118"/>
  <c r="P120"/>
  <c r="P119"/>
  <c r="P118"/>
  <c r="BK120"/>
  <c r="BK119"/>
  <c r="J119"/>
  <c r="BK118"/>
  <c r="J118"/>
  <c r="J120"/>
  <c r="BE120"/>
  <c r="J65"/>
  <c r="J64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T110"/>
  <c r="R111"/>
  <c r="R110"/>
  <c r="P111"/>
  <c r="P110"/>
  <c r="BK111"/>
  <c r="BK110"/>
  <c r="J110"/>
  <c r="J111"/>
  <c r="BE111"/>
  <c r="J63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62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82"/>
  <c i="24" r="BH91"/>
  <c r="F36"/>
  <c i="1" r="BC82"/>
  <c i="24" r="BG91"/>
  <c r="F35"/>
  <c i="1" r="BB82"/>
  <c i="24" r="BF91"/>
  <c r="J34"/>
  <c i="1" r="AW82"/>
  <c i="24" r="F34"/>
  <c i="1" r="BA82"/>
  <c i="24" r="T91"/>
  <c r="T90"/>
  <c r="T89"/>
  <c r="T88"/>
  <c r="R91"/>
  <c r="R90"/>
  <c r="R89"/>
  <c r="R88"/>
  <c r="P91"/>
  <c r="P90"/>
  <c r="P89"/>
  <c r="P88"/>
  <c i="1" r="AU82"/>
  <c i="24" r="BK91"/>
  <c r="BK90"/>
  <c r="J90"/>
  <c r="BK89"/>
  <c r="J89"/>
  <c r="BK88"/>
  <c r="J88"/>
  <c r="J59"/>
  <c r="J30"/>
  <c i="1" r="AG82"/>
  <c i="24" r="J91"/>
  <c r="BE91"/>
  <c r="J33"/>
  <c i="1" r="AV82"/>
  <c i="24" r="F33"/>
  <c i="1" r="AZ82"/>
  <c i="24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23" r="J37"/>
  <c r="J36"/>
  <c i="1" r="AY81"/>
  <c i="23" r="J35"/>
  <c i="1" r="AX81"/>
  <c i="23" r="BI137"/>
  <c r="BH137"/>
  <c r="BG137"/>
  <c r="BF137"/>
  <c r="T137"/>
  <c r="T136"/>
  <c r="R137"/>
  <c r="R136"/>
  <c r="P137"/>
  <c r="P136"/>
  <c r="BK137"/>
  <c r="BK136"/>
  <c r="J136"/>
  <c r="J137"/>
  <c r="BE137"/>
  <c r="J68"/>
  <c r="BI135"/>
  <c r="BH135"/>
  <c r="BG135"/>
  <c r="BF135"/>
  <c r="T135"/>
  <c r="T134"/>
  <c r="R135"/>
  <c r="R134"/>
  <c r="P135"/>
  <c r="P134"/>
  <c r="BK135"/>
  <c r="BK134"/>
  <c r="J134"/>
  <c r="J135"/>
  <c r="BE135"/>
  <c r="J67"/>
  <c r="BI133"/>
  <c r="BH133"/>
  <c r="BG133"/>
  <c r="BF133"/>
  <c r="T133"/>
  <c r="T132"/>
  <c r="R133"/>
  <c r="R132"/>
  <c r="P133"/>
  <c r="P132"/>
  <c r="BK133"/>
  <c r="BK132"/>
  <c r="J132"/>
  <c r="J133"/>
  <c r="BE133"/>
  <c r="J66"/>
  <c r="BI131"/>
  <c r="BH131"/>
  <c r="BG131"/>
  <c r="BF131"/>
  <c r="T131"/>
  <c r="T130"/>
  <c r="T129"/>
  <c r="R131"/>
  <c r="R130"/>
  <c r="R129"/>
  <c r="P131"/>
  <c r="P130"/>
  <c r="P129"/>
  <c r="BK131"/>
  <c r="BK130"/>
  <c r="J130"/>
  <c r="BK129"/>
  <c r="J129"/>
  <c r="J131"/>
  <c r="BE131"/>
  <c r="J65"/>
  <c r="J64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3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62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81"/>
  <c i="23" r="BH91"/>
  <c r="F36"/>
  <c i="1" r="BC81"/>
  <c i="23" r="BG91"/>
  <c r="F35"/>
  <c i="1" r="BB81"/>
  <c i="23" r="BF91"/>
  <c r="J34"/>
  <c i="1" r="AW81"/>
  <c i="23" r="F34"/>
  <c i="1" r="BA81"/>
  <c i="23" r="T91"/>
  <c r="T90"/>
  <c r="T89"/>
  <c r="T88"/>
  <c r="R91"/>
  <c r="R90"/>
  <c r="R89"/>
  <c r="R88"/>
  <c r="P91"/>
  <c r="P90"/>
  <c r="P89"/>
  <c r="P88"/>
  <c i="1" r="AU81"/>
  <c i="23" r="BK91"/>
  <c r="BK90"/>
  <c r="J90"/>
  <c r="BK89"/>
  <c r="J89"/>
  <c r="BK88"/>
  <c r="J88"/>
  <c r="J59"/>
  <c r="J30"/>
  <c i="1" r="AG81"/>
  <c i="23" r="J91"/>
  <c r="BE91"/>
  <c r="J33"/>
  <c i="1" r="AV81"/>
  <c i="23" r="F33"/>
  <c i="1" r="AZ81"/>
  <c i="23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22" r="J138"/>
  <c r="J126"/>
  <c r="J94"/>
  <c r="J39"/>
  <c r="J38"/>
  <c i="1" r="AY80"/>
  <c i="22" r="J37"/>
  <c i="1" r="AX80"/>
  <c i="22"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0"/>
  <c r="BH140"/>
  <c r="BG140"/>
  <c r="BF140"/>
  <c r="T140"/>
  <c r="T139"/>
  <c r="R140"/>
  <c r="R139"/>
  <c r="P140"/>
  <c r="P139"/>
  <c r="BK140"/>
  <c r="BK139"/>
  <c r="J139"/>
  <c r="J140"/>
  <c r="BE140"/>
  <c r="J70"/>
  <c r="J6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T127"/>
  <c r="R128"/>
  <c r="R127"/>
  <c r="P128"/>
  <c r="P127"/>
  <c r="BK128"/>
  <c r="BK127"/>
  <c r="J127"/>
  <c r="J128"/>
  <c r="BE128"/>
  <c r="J68"/>
  <c r="J67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6"/>
  <c r="F39"/>
  <c i="1" r="BD80"/>
  <c i="22" r="BH96"/>
  <c r="F38"/>
  <c i="1" r="BC80"/>
  <c i="22" r="BG96"/>
  <c r="F37"/>
  <c i="1" r="BB80"/>
  <c i="22" r="BF96"/>
  <c r="J36"/>
  <c i="1" r="AW80"/>
  <c i="22" r="F36"/>
  <c i="1" r="BA80"/>
  <c i="22" r="T96"/>
  <c r="T95"/>
  <c r="T93"/>
  <c r="T92"/>
  <c r="R96"/>
  <c r="R95"/>
  <c r="R93"/>
  <c r="R92"/>
  <c r="P96"/>
  <c r="P95"/>
  <c r="P93"/>
  <c r="P92"/>
  <c i="1" r="AU80"/>
  <c i="22" r="BK96"/>
  <c r="BK95"/>
  <c r="J95"/>
  <c r="BK93"/>
  <c r="J93"/>
  <c r="BK92"/>
  <c r="J92"/>
  <c r="J63"/>
  <c r="J32"/>
  <c i="1" r="AG80"/>
  <c i="22" r="J96"/>
  <c r="BE96"/>
  <c r="J35"/>
  <c i="1" r="AV80"/>
  <c i="22" r="F35"/>
  <c i="1" r="AZ80"/>
  <c i="22" r="J66"/>
  <c r="J65"/>
  <c r="J64"/>
  <c r="J88"/>
  <c r="F88"/>
  <c r="F86"/>
  <c r="E84"/>
  <c r="J58"/>
  <c r="F58"/>
  <c r="F56"/>
  <c r="E54"/>
  <c r="J41"/>
  <c r="J26"/>
  <c r="E26"/>
  <c r="J89"/>
  <c r="J59"/>
  <c r="J25"/>
  <c r="J20"/>
  <c r="E20"/>
  <c r="F89"/>
  <c r="F59"/>
  <c r="J19"/>
  <c r="J14"/>
  <c r="J86"/>
  <c r="J56"/>
  <c r="E7"/>
  <c r="E80"/>
  <c r="E50"/>
  <c i="21" r="J39"/>
  <c r="J38"/>
  <c i="1" r="AY79"/>
  <c i="21" r="J37"/>
  <c i="1" r="AX79"/>
  <c i="21"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71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70"/>
  <c r="BI190"/>
  <c r="BH190"/>
  <c r="BG190"/>
  <c r="BF190"/>
  <c r="T190"/>
  <c r="R190"/>
  <c r="P190"/>
  <c r="BK190"/>
  <c r="J190"/>
  <c r="BE190"/>
  <c r="BI188"/>
  <c r="BH188"/>
  <c r="BG188"/>
  <c r="BF188"/>
  <c r="T188"/>
  <c r="T187"/>
  <c r="T186"/>
  <c r="R188"/>
  <c r="R187"/>
  <c r="R186"/>
  <c r="P188"/>
  <c r="P187"/>
  <c r="P186"/>
  <c r="BK188"/>
  <c r="BK187"/>
  <c r="J187"/>
  <c r="BK186"/>
  <c r="J186"/>
  <c r="J188"/>
  <c r="BE188"/>
  <c r="J69"/>
  <c r="J68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78"/>
  <c r="BH178"/>
  <c r="BG178"/>
  <c r="BF178"/>
  <c r="T178"/>
  <c r="T177"/>
  <c r="R178"/>
  <c r="R177"/>
  <c r="P178"/>
  <c r="P177"/>
  <c r="BK178"/>
  <c r="BK177"/>
  <c r="J177"/>
  <c r="J178"/>
  <c r="BE178"/>
  <c r="J66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F39"/>
  <c i="1" r="BD79"/>
  <c i="21" r="BH96"/>
  <c r="F38"/>
  <c i="1" r="BC79"/>
  <c i="21" r="BG96"/>
  <c r="F37"/>
  <c i="1" r="BB79"/>
  <c i="21" r="BF96"/>
  <c r="J36"/>
  <c i="1" r="AW79"/>
  <c i="21" r="F36"/>
  <c i="1" r="BA79"/>
  <c i="21" r="T96"/>
  <c r="T95"/>
  <c r="T94"/>
  <c r="T93"/>
  <c r="R96"/>
  <c r="R95"/>
  <c r="R94"/>
  <c r="R93"/>
  <c r="P96"/>
  <c r="P95"/>
  <c r="P94"/>
  <c r="P93"/>
  <c i="1" r="AU79"/>
  <c i="21" r="BK96"/>
  <c r="BK95"/>
  <c r="J95"/>
  <c r="BK94"/>
  <c r="J94"/>
  <c r="BK93"/>
  <c r="J93"/>
  <c r="J63"/>
  <c r="J32"/>
  <c i="1" r="AG79"/>
  <c i="21" r="J96"/>
  <c r="BE96"/>
  <c r="J35"/>
  <c i="1" r="AV79"/>
  <c i="21" r="F35"/>
  <c i="1" r="AZ79"/>
  <c i="21" r="J65"/>
  <c r="J64"/>
  <c r="J89"/>
  <c r="F89"/>
  <c r="F87"/>
  <c r="E85"/>
  <c r="J58"/>
  <c r="F58"/>
  <c r="F56"/>
  <c r="E54"/>
  <c r="J41"/>
  <c r="J26"/>
  <c r="E26"/>
  <c r="J90"/>
  <c r="J59"/>
  <c r="J25"/>
  <c r="J20"/>
  <c r="E20"/>
  <c r="F90"/>
  <c r="F59"/>
  <c r="J19"/>
  <c r="J14"/>
  <c r="J87"/>
  <c r="J56"/>
  <c r="E7"/>
  <c r="E81"/>
  <c r="E50"/>
  <c i="20" r="J37"/>
  <c r="J36"/>
  <c i="1" r="AY77"/>
  <c i="20" r="J35"/>
  <c i="1" r="AX77"/>
  <c i="20" r="BI166"/>
  <c r="BH166"/>
  <c r="BG166"/>
  <c r="BF166"/>
  <c r="T166"/>
  <c r="T165"/>
  <c r="R166"/>
  <c r="R165"/>
  <c r="P166"/>
  <c r="P165"/>
  <c r="BK166"/>
  <c r="BK165"/>
  <c r="J165"/>
  <c r="J166"/>
  <c r="BE166"/>
  <c r="J64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9"/>
  <c r="BH129"/>
  <c r="BG129"/>
  <c r="BF129"/>
  <c r="T129"/>
  <c r="T128"/>
  <c r="R129"/>
  <c r="R128"/>
  <c r="P129"/>
  <c r="P128"/>
  <c r="BK129"/>
  <c r="BK128"/>
  <c r="J128"/>
  <c r="J129"/>
  <c r="BE129"/>
  <c r="J63"/>
  <c r="BI126"/>
  <c r="BH126"/>
  <c r="BG126"/>
  <c r="BF126"/>
  <c r="T126"/>
  <c r="T125"/>
  <c r="R126"/>
  <c r="R125"/>
  <c r="P126"/>
  <c r="P125"/>
  <c r="BK126"/>
  <c r="BK125"/>
  <c r="J125"/>
  <c r="J126"/>
  <c r="BE126"/>
  <c r="J62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7"/>
  <c r="F37"/>
  <c i="1" r="BD77"/>
  <c i="20" r="BH87"/>
  <c r="F36"/>
  <c i="1" r="BC77"/>
  <c i="20" r="BG87"/>
  <c r="F35"/>
  <c i="1" r="BB77"/>
  <c i="20" r="BF87"/>
  <c r="J34"/>
  <c i="1" r="AW77"/>
  <c i="20" r="F34"/>
  <c i="1" r="BA77"/>
  <c i="20" r="T87"/>
  <c r="T86"/>
  <c r="T85"/>
  <c r="T84"/>
  <c r="R87"/>
  <c r="R86"/>
  <c r="R85"/>
  <c r="R84"/>
  <c r="P87"/>
  <c r="P86"/>
  <c r="P85"/>
  <c r="P84"/>
  <c i="1" r="AU77"/>
  <c i="20" r="BK87"/>
  <c r="BK86"/>
  <c r="J86"/>
  <c r="BK85"/>
  <c r="J85"/>
  <c r="BK84"/>
  <c r="J84"/>
  <c r="J59"/>
  <c r="J30"/>
  <c i="1" r="AG77"/>
  <c i="20" r="J87"/>
  <c r="BE87"/>
  <c r="J33"/>
  <c i="1" r="AV77"/>
  <c i="20" r="F33"/>
  <c i="1" r="AZ77"/>
  <c i="20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9" r="J39"/>
  <c r="J38"/>
  <c i="1" r="AY76"/>
  <c i="19" r="J37"/>
  <c i="1" r="AX76"/>
  <c i="19" r="BI145"/>
  <c r="BH145"/>
  <c r="BG145"/>
  <c r="BF145"/>
  <c r="T145"/>
  <c r="T144"/>
  <c r="R145"/>
  <c r="R144"/>
  <c r="P145"/>
  <c r="P144"/>
  <c r="BK145"/>
  <c r="BK144"/>
  <c r="J144"/>
  <c r="J145"/>
  <c r="BE145"/>
  <c r="J68"/>
  <c r="BI142"/>
  <c r="BH142"/>
  <c r="BG142"/>
  <c r="BF142"/>
  <c r="T142"/>
  <c r="R142"/>
  <c r="P142"/>
  <c r="BK142"/>
  <c r="J142"/>
  <c r="BE142"/>
  <c r="BI140"/>
  <c r="BH140"/>
  <c r="BG140"/>
  <c r="BF140"/>
  <c r="T140"/>
  <c r="T139"/>
  <c r="R140"/>
  <c r="R139"/>
  <c r="P140"/>
  <c r="P139"/>
  <c r="BK140"/>
  <c r="BK139"/>
  <c r="J139"/>
  <c r="J140"/>
  <c r="BE140"/>
  <c r="J67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T132"/>
  <c r="R133"/>
  <c r="R132"/>
  <c r="P133"/>
  <c r="P132"/>
  <c r="BK133"/>
  <c r="BK132"/>
  <c r="J132"/>
  <c r="J133"/>
  <c r="BE133"/>
  <c r="J66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F39"/>
  <c i="1" r="BD76"/>
  <c i="19" r="BH93"/>
  <c r="F38"/>
  <c i="1" r="BC76"/>
  <c i="19" r="BG93"/>
  <c r="F37"/>
  <c i="1" r="BB76"/>
  <c i="19" r="BF93"/>
  <c r="J36"/>
  <c i="1" r="AW76"/>
  <c i="19" r="F36"/>
  <c i="1" r="BA76"/>
  <c i="19" r="T93"/>
  <c r="T92"/>
  <c r="T91"/>
  <c r="T90"/>
  <c r="R93"/>
  <c r="R92"/>
  <c r="R91"/>
  <c r="R90"/>
  <c r="P93"/>
  <c r="P92"/>
  <c r="P91"/>
  <c r="P90"/>
  <c i="1" r="AU76"/>
  <c i="19" r="BK93"/>
  <c r="BK92"/>
  <c r="J92"/>
  <c r="BK91"/>
  <c r="J91"/>
  <c r="BK90"/>
  <c r="J90"/>
  <c r="J63"/>
  <c r="J32"/>
  <c i="1" r="AG76"/>
  <c i="19" r="J93"/>
  <c r="BE93"/>
  <c r="J35"/>
  <c i="1" r="AV76"/>
  <c i="19" r="F35"/>
  <c i="1" r="AZ76"/>
  <c i="19" r="J65"/>
  <c r="J64"/>
  <c r="J86"/>
  <c r="F86"/>
  <c r="F84"/>
  <c r="E82"/>
  <c r="J58"/>
  <c r="F58"/>
  <c r="F56"/>
  <c r="E54"/>
  <c r="J41"/>
  <c r="J26"/>
  <c r="E26"/>
  <c r="J87"/>
  <c r="J59"/>
  <c r="J25"/>
  <c r="J20"/>
  <c r="E20"/>
  <c r="F87"/>
  <c r="F59"/>
  <c r="J19"/>
  <c r="J14"/>
  <c r="J84"/>
  <c r="J56"/>
  <c r="E7"/>
  <c r="E78"/>
  <c r="E50"/>
  <c i="18" r="J39"/>
  <c r="J38"/>
  <c i="1" r="AY75"/>
  <c i="18" r="J37"/>
  <c i="1" r="AX75"/>
  <c i="18"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5"/>
  <c r="BH185"/>
  <c r="BG185"/>
  <c r="BF185"/>
  <c r="T185"/>
  <c r="R185"/>
  <c r="P185"/>
  <c r="BK185"/>
  <c r="J185"/>
  <c r="BE185"/>
  <c r="BI179"/>
  <c r="BH179"/>
  <c r="BG179"/>
  <c r="BF179"/>
  <c r="T179"/>
  <c r="R179"/>
  <c r="P179"/>
  <c r="BK179"/>
  <c r="J179"/>
  <c r="BE179"/>
  <c r="BI173"/>
  <c r="BH173"/>
  <c r="BG173"/>
  <c r="BF173"/>
  <c r="T173"/>
  <c r="T172"/>
  <c r="R173"/>
  <c r="R172"/>
  <c r="P173"/>
  <c r="P172"/>
  <c r="BK173"/>
  <c r="BK172"/>
  <c r="J172"/>
  <c r="J173"/>
  <c r="BE173"/>
  <c r="J67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0"/>
  <c r="BH160"/>
  <c r="BG160"/>
  <c r="BF160"/>
  <c r="T160"/>
  <c r="T159"/>
  <c r="R160"/>
  <c r="R159"/>
  <c r="P160"/>
  <c r="P159"/>
  <c r="BK160"/>
  <c r="BK159"/>
  <c r="J159"/>
  <c r="J160"/>
  <c r="BE160"/>
  <c r="J66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F39"/>
  <c i="1" r="BD75"/>
  <c i="18" r="BH93"/>
  <c r="F38"/>
  <c i="1" r="BC75"/>
  <c i="18" r="BG93"/>
  <c r="F37"/>
  <c i="1" r="BB75"/>
  <c i="18" r="BF93"/>
  <c r="J36"/>
  <c i="1" r="AW75"/>
  <c i="18" r="F36"/>
  <c i="1" r="BA75"/>
  <c i="18" r="T93"/>
  <c r="T92"/>
  <c r="T91"/>
  <c r="T90"/>
  <c r="R93"/>
  <c r="R92"/>
  <c r="R91"/>
  <c r="R90"/>
  <c r="P93"/>
  <c r="P92"/>
  <c r="P91"/>
  <c r="P90"/>
  <c i="1" r="AU75"/>
  <c i="18" r="BK93"/>
  <c r="BK92"/>
  <c r="J92"/>
  <c r="BK91"/>
  <c r="J91"/>
  <c r="BK90"/>
  <c r="J90"/>
  <c r="J63"/>
  <c r="J32"/>
  <c i="1" r="AG75"/>
  <c i="18" r="J93"/>
  <c r="BE93"/>
  <c r="J35"/>
  <c i="1" r="AV75"/>
  <c i="18" r="F35"/>
  <c i="1" r="AZ75"/>
  <c i="18" r="J65"/>
  <c r="J64"/>
  <c r="J86"/>
  <c r="F86"/>
  <c r="F84"/>
  <c r="E82"/>
  <c r="J58"/>
  <c r="F58"/>
  <c r="F56"/>
  <c r="E54"/>
  <c r="J41"/>
  <c r="J26"/>
  <c r="E26"/>
  <c r="J87"/>
  <c r="J59"/>
  <c r="J25"/>
  <c r="J20"/>
  <c r="E20"/>
  <c r="F87"/>
  <c r="F59"/>
  <c r="J19"/>
  <c r="J14"/>
  <c r="J84"/>
  <c r="J56"/>
  <c r="E7"/>
  <c r="E78"/>
  <c r="E50"/>
  <c i="17" r="J39"/>
  <c r="J38"/>
  <c i="1" r="AY74"/>
  <c i="17" r="J37"/>
  <c i="1" r="AX74"/>
  <c i="17" r="BI257"/>
  <c r="BH257"/>
  <c r="BG257"/>
  <c r="BF257"/>
  <c r="T257"/>
  <c r="T256"/>
  <c r="R257"/>
  <c r="R256"/>
  <c r="P257"/>
  <c r="P256"/>
  <c r="BK257"/>
  <c r="BK256"/>
  <c r="J256"/>
  <c r="J257"/>
  <c r="BE257"/>
  <c r="J69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11"/>
  <c r="BH211"/>
  <c r="BG211"/>
  <c r="BF211"/>
  <c r="T211"/>
  <c r="R211"/>
  <c r="P211"/>
  <c r="BK211"/>
  <c r="J211"/>
  <c r="BE211"/>
  <c r="BI189"/>
  <c r="BH189"/>
  <c r="BG189"/>
  <c r="BF189"/>
  <c r="T189"/>
  <c r="T188"/>
  <c r="R189"/>
  <c r="R188"/>
  <c r="P189"/>
  <c r="P188"/>
  <c r="BK189"/>
  <c r="BK188"/>
  <c r="J188"/>
  <c r="J189"/>
  <c r="BE189"/>
  <c r="J68"/>
  <c r="BI184"/>
  <c r="BH184"/>
  <c r="BG184"/>
  <c r="BF184"/>
  <c r="T184"/>
  <c r="T183"/>
  <c r="R184"/>
  <c r="R183"/>
  <c r="P184"/>
  <c r="P183"/>
  <c r="BK184"/>
  <c r="BK183"/>
  <c r="J183"/>
  <c r="J184"/>
  <c r="BE184"/>
  <c r="J67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T174"/>
  <c r="R175"/>
  <c r="R174"/>
  <c r="P175"/>
  <c r="P174"/>
  <c r="BK175"/>
  <c r="BK174"/>
  <c r="J174"/>
  <c r="J175"/>
  <c r="BE175"/>
  <c r="J66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3"/>
  <c r="BH153"/>
  <c r="BG153"/>
  <c r="BF153"/>
  <c r="T153"/>
  <c r="R153"/>
  <c r="P153"/>
  <c r="BK153"/>
  <c r="J153"/>
  <c r="BE153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F39"/>
  <c i="1" r="BD74"/>
  <c i="17" r="BH94"/>
  <c r="F38"/>
  <c i="1" r="BC74"/>
  <c i="17" r="BG94"/>
  <c r="F37"/>
  <c i="1" r="BB74"/>
  <c i="17" r="BF94"/>
  <c r="J36"/>
  <c i="1" r="AW74"/>
  <c i="17" r="F36"/>
  <c i="1" r="BA74"/>
  <c i="17" r="T94"/>
  <c r="T93"/>
  <c r="T92"/>
  <c r="T91"/>
  <c r="R94"/>
  <c r="R93"/>
  <c r="R92"/>
  <c r="R91"/>
  <c r="P94"/>
  <c r="P93"/>
  <c r="P92"/>
  <c r="P91"/>
  <c i="1" r="AU74"/>
  <c i="17" r="BK94"/>
  <c r="BK93"/>
  <c r="J93"/>
  <c r="BK92"/>
  <c r="J92"/>
  <c r="BK91"/>
  <c r="J91"/>
  <c r="J63"/>
  <c r="J32"/>
  <c i="1" r="AG74"/>
  <c i="17" r="J94"/>
  <c r="BE94"/>
  <c r="J35"/>
  <c i="1" r="AV74"/>
  <c i="17" r="F35"/>
  <c i="1" r="AZ74"/>
  <c i="17" r="J65"/>
  <c r="J64"/>
  <c r="J87"/>
  <c r="F87"/>
  <c r="F85"/>
  <c r="E83"/>
  <c r="J58"/>
  <c r="F58"/>
  <c r="F56"/>
  <c r="E54"/>
  <c r="J41"/>
  <c r="J26"/>
  <c r="E26"/>
  <c r="J88"/>
  <c r="J59"/>
  <c r="J25"/>
  <c r="J20"/>
  <c r="E20"/>
  <c r="F88"/>
  <c r="F59"/>
  <c r="J19"/>
  <c r="J14"/>
  <c r="J85"/>
  <c r="J56"/>
  <c r="E7"/>
  <c r="E79"/>
  <c r="E50"/>
  <c i="16" r="J37"/>
  <c r="J36"/>
  <c i="1" r="AY72"/>
  <c i="16" r="J35"/>
  <c i="1" r="AX72"/>
  <c i="16" r="BI129"/>
  <c r="BH129"/>
  <c r="BG129"/>
  <c r="BF129"/>
  <c r="T129"/>
  <c r="T128"/>
  <c r="R129"/>
  <c r="R128"/>
  <c r="P129"/>
  <c r="P128"/>
  <c r="BK129"/>
  <c r="BK128"/>
  <c r="J128"/>
  <c r="J129"/>
  <c r="BE129"/>
  <c r="J68"/>
  <c r="BI127"/>
  <c r="BH127"/>
  <c r="BG127"/>
  <c r="BF127"/>
  <c r="T127"/>
  <c r="T126"/>
  <c r="R127"/>
  <c r="R126"/>
  <c r="P127"/>
  <c r="P126"/>
  <c r="BK127"/>
  <c r="BK126"/>
  <c r="J126"/>
  <c r="J127"/>
  <c r="BE127"/>
  <c r="J67"/>
  <c r="BI125"/>
  <c r="BH125"/>
  <c r="BG125"/>
  <c r="BF125"/>
  <c r="T125"/>
  <c r="T124"/>
  <c r="R125"/>
  <c r="R124"/>
  <c r="P125"/>
  <c r="P124"/>
  <c r="BK125"/>
  <c r="BK124"/>
  <c r="J124"/>
  <c r="J125"/>
  <c r="BE125"/>
  <c r="J66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5"/>
  <c r="J64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T112"/>
  <c r="R113"/>
  <c r="R112"/>
  <c r="P113"/>
  <c r="P112"/>
  <c r="BK113"/>
  <c r="BK112"/>
  <c r="J112"/>
  <c r="J113"/>
  <c r="BE113"/>
  <c r="J63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T100"/>
  <c r="R101"/>
  <c r="R100"/>
  <c r="P101"/>
  <c r="P100"/>
  <c r="BK101"/>
  <c r="BK100"/>
  <c r="J100"/>
  <c r="J101"/>
  <c r="BE101"/>
  <c r="J62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72"/>
  <c i="16" r="BH91"/>
  <c r="F36"/>
  <c i="1" r="BC72"/>
  <c i="16" r="BG91"/>
  <c r="F35"/>
  <c i="1" r="BB72"/>
  <c i="16" r="BF91"/>
  <c r="J34"/>
  <c i="1" r="AW72"/>
  <c i="16" r="F34"/>
  <c i="1" r="BA72"/>
  <c i="16" r="T91"/>
  <c r="T90"/>
  <c r="T89"/>
  <c r="T88"/>
  <c r="R91"/>
  <c r="R90"/>
  <c r="R89"/>
  <c r="R88"/>
  <c r="P91"/>
  <c r="P90"/>
  <c r="P89"/>
  <c r="P88"/>
  <c i="1" r="AU72"/>
  <c i="16" r="BK91"/>
  <c r="BK90"/>
  <c r="J90"/>
  <c r="BK89"/>
  <c r="J89"/>
  <c r="BK88"/>
  <c r="J88"/>
  <c r="J59"/>
  <c r="J30"/>
  <c i="1" r="AG72"/>
  <c i="16" r="J91"/>
  <c r="BE91"/>
  <c r="J33"/>
  <c i="1" r="AV72"/>
  <c i="16" r="F33"/>
  <c i="1" r="AZ72"/>
  <c i="16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15" r="J37"/>
  <c r="J36"/>
  <c i="1" r="AY71"/>
  <c i="15" r="J35"/>
  <c i="1" r="AX71"/>
  <c i="15" r="BI134"/>
  <c r="BH134"/>
  <c r="BG134"/>
  <c r="BF134"/>
  <c r="T134"/>
  <c r="T133"/>
  <c r="R134"/>
  <c r="R133"/>
  <c r="P134"/>
  <c r="P133"/>
  <c r="BK134"/>
  <c r="BK133"/>
  <c r="J133"/>
  <c r="J134"/>
  <c r="BE134"/>
  <c r="J68"/>
  <c r="BI132"/>
  <c r="BH132"/>
  <c r="BG132"/>
  <c r="BF132"/>
  <c r="T132"/>
  <c r="T131"/>
  <c r="R132"/>
  <c r="R131"/>
  <c r="P132"/>
  <c r="P131"/>
  <c r="BK132"/>
  <c r="BK131"/>
  <c r="J131"/>
  <c r="J132"/>
  <c r="BE132"/>
  <c r="J67"/>
  <c r="BI130"/>
  <c r="BH130"/>
  <c r="BG130"/>
  <c r="BF130"/>
  <c r="T130"/>
  <c r="T129"/>
  <c r="R130"/>
  <c r="R129"/>
  <c r="P130"/>
  <c r="P129"/>
  <c r="BK130"/>
  <c r="BK129"/>
  <c r="J129"/>
  <c r="J130"/>
  <c r="BE130"/>
  <c r="J66"/>
  <c r="BI128"/>
  <c r="BH128"/>
  <c r="BG128"/>
  <c r="BF128"/>
  <c r="T128"/>
  <c r="T127"/>
  <c r="T126"/>
  <c r="R128"/>
  <c r="R127"/>
  <c r="R126"/>
  <c r="P128"/>
  <c r="P127"/>
  <c r="P126"/>
  <c r="BK128"/>
  <c r="BK127"/>
  <c r="J127"/>
  <c r="BK126"/>
  <c r="J126"/>
  <c r="J128"/>
  <c r="BE128"/>
  <c r="J65"/>
  <c r="J64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T116"/>
  <c r="R117"/>
  <c r="R116"/>
  <c r="P117"/>
  <c r="P116"/>
  <c r="BK117"/>
  <c r="BK116"/>
  <c r="J116"/>
  <c r="J117"/>
  <c r="BE117"/>
  <c r="J63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6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71"/>
  <c i="15" r="BH91"/>
  <c r="F36"/>
  <c i="1" r="BC71"/>
  <c i="15" r="BG91"/>
  <c r="F35"/>
  <c i="1" r="BB71"/>
  <c i="15" r="BF91"/>
  <c r="J34"/>
  <c i="1" r="AW71"/>
  <c i="15" r="F34"/>
  <c i="1" r="BA71"/>
  <c i="15" r="T91"/>
  <c r="T90"/>
  <c r="T89"/>
  <c r="T88"/>
  <c r="R91"/>
  <c r="R90"/>
  <c r="R89"/>
  <c r="R88"/>
  <c r="P91"/>
  <c r="P90"/>
  <c r="P89"/>
  <c r="P88"/>
  <c i="1" r="AU71"/>
  <c i="15" r="BK91"/>
  <c r="BK90"/>
  <c r="J90"/>
  <c r="BK89"/>
  <c r="J89"/>
  <c r="BK88"/>
  <c r="J88"/>
  <c r="J59"/>
  <c r="J30"/>
  <c i="1" r="AG71"/>
  <c i="15" r="J91"/>
  <c r="BE91"/>
  <c r="J33"/>
  <c i="1" r="AV71"/>
  <c i="15" r="F33"/>
  <c i="1" r="AZ71"/>
  <c i="15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14" r="J95"/>
  <c r="J39"/>
  <c r="J38"/>
  <c i="1" r="AY70"/>
  <c i="14" r="J37"/>
  <c i="1" r="AX70"/>
  <c i="14"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18"/>
  <c r="BH318"/>
  <c r="BG318"/>
  <c r="BF318"/>
  <c r="T318"/>
  <c r="T317"/>
  <c r="R318"/>
  <c r="R317"/>
  <c r="P318"/>
  <c r="P317"/>
  <c r="BK318"/>
  <c r="BK317"/>
  <c r="J317"/>
  <c r="J318"/>
  <c r="BE318"/>
  <c r="J71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7"/>
  <c r="BH297"/>
  <c r="BG297"/>
  <c r="BF297"/>
  <c r="T297"/>
  <c r="T296"/>
  <c r="R297"/>
  <c r="R296"/>
  <c r="P297"/>
  <c r="P296"/>
  <c r="BK297"/>
  <c r="BK296"/>
  <c r="J296"/>
  <c r="J297"/>
  <c r="BE297"/>
  <c r="J70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58"/>
  <c r="BH258"/>
  <c r="BG258"/>
  <c r="BF258"/>
  <c r="T258"/>
  <c r="R258"/>
  <c r="P258"/>
  <c r="BK258"/>
  <c r="J258"/>
  <c r="BE258"/>
  <c r="BI255"/>
  <c r="BH255"/>
  <c r="BG255"/>
  <c r="BF255"/>
  <c r="T255"/>
  <c r="T254"/>
  <c r="R255"/>
  <c r="R254"/>
  <c r="P255"/>
  <c r="P254"/>
  <c r="BK255"/>
  <c r="BK254"/>
  <c r="J254"/>
  <c r="J255"/>
  <c r="BE255"/>
  <c r="J69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68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T180"/>
  <c r="R181"/>
  <c r="R180"/>
  <c r="P181"/>
  <c r="P180"/>
  <c r="BK181"/>
  <c r="BK180"/>
  <c r="J180"/>
  <c r="J181"/>
  <c r="BE181"/>
  <c r="J67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F39"/>
  <c i="1" r="BD70"/>
  <c i="14" r="BH97"/>
  <c r="F38"/>
  <c i="1" r="BC70"/>
  <c i="14" r="BG97"/>
  <c r="F37"/>
  <c i="1" r="BB70"/>
  <c i="14" r="BF97"/>
  <c r="J36"/>
  <c i="1" r="AW70"/>
  <c i="14" r="F36"/>
  <c i="1" r="BA70"/>
  <c i="14" r="T97"/>
  <c r="T96"/>
  <c r="T94"/>
  <c r="T93"/>
  <c r="R97"/>
  <c r="R96"/>
  <c r="R94"/>
  <c r="R93"/>
  <c r="P97"/>
  <c r="P96"/>
  <c r="P94"/>
  <c r="P93"/>
  <c i="1" r="AU70"/>
  <c i="14" r="BK97"/>
  <c r="BK96"/>
  <c r="J96"/>
  <c r="BK94"/>
  <c r="J94"/>
  <c r="BK93"/>
  <c r="J93"/>
  <c r="J63"/>
  <c r="J32"/>
  <c i="1" r="AG70"/>
  <c i="14" r="J97"/>
  <c r="BE97"/>
  <c r="J35"/>
  <c i="1" r="AV70"/>
  <c i="14" r="F35"/>
  <c i="1" r="AZ70"/>
  <c i="14" r="J66"/>
  <c r="J65"/>
  <c r="J64"/>
  <c r="J89"/>
  <c r="F89"/>
  <c r="F87"/>
  <c r="E85"/>
  <c r="J58"/>
  <c r="F58"/>
  <c r="F56"/>
  <c r="E54"/>
  <c r="J41"/>
  <c r="J26"/>
  <c r="E26"/>
  <c r="J90"/>
  <c r="J59"/>
  <c r="J25"/>
  <c r="J20"/>
  <c r="E20"/>
  <c r="F90"/>
  <c r="F59"/>
  <c r="J19"/>
  <c r="J14"/>
  <c r="J87"/>
  <c r="J56"/>
  <c r="E7"/>
  <c r="E81"/>
  <c r="E50"/>
  <c i="13" r="J39"/>
  <c r="J38"/>
  <c i="1" r="AY69"/>
  <c i="13" r="J37"/>
  <c i="1" r="AX69"/>
  <c i="13" r="BI213"/>
  <c r="BH213"/>
  <c r="BG213"/>
  <c r="BF213"/>
  <c r="T213"/>
  <c r="R213"/>
  <c r="P213"/>
  <c r="BK213"/>
  <c r="J213"/>
  <c r="BE213"/>
  <c r="BI212"/>
  <c r="BH212"/>
  <c r="BG212"/>
  <c r="BF212"/>
  <c r="T212"/>
  <c r="T211"/>
  <c r="R212"/>
  <c r="R211"/>
  <c r="P212"/>
  <c r="P211"/>
  <c r="BK212"/>
  <c r="BK211"/>
  <c r="J211"/>
  <c r="J212"/>
  <c r="BE212"/>
  <c r="J7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T207"/>
  <c r="R208"/>
  <c r="R207"/>
  <c r="P208"/>
  <c r="P207"/>
  <c r="BK208"/>
  <c r="BK207"/>
  <c r="J207"/>
  <c r="J208"/>
  <c r="BE208"/>
  <c r="J70"/>
  <c r="BI205"/>
  <c r="BH205"/>
  <c r="BG205"/>
  <c r="BF205"/>
  <c r="T205"/>
  <c r="R205"/>
  <c r="P205"/>
  <c r="BK205"/>
  <c r="J205"/>
  <c r="BE205"/>
  <c r="BI203"/>
  <c r="BH203"/>
  <c r="BG203"/>
  <c r="BF203"/>
  <c r="T203"/>
  <c r="T202"/>
  <c r="T201"/>
  <c r="R203"/>
  <c r="R202"/>
  <c r="R201"/>
  <c r="P203"/>
  <c r="P202"/>
  <c r="P201"/>
  <c r="BK203"/>
  <c r="BK202"/>
  <c r="J202"/>
  <c r="BK201"/>
  <c r="J201"/>
  <c r="J203"/>
  <c r="BE203"/>
  <c r="J69"/>
  <c r="J68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T197"/>
  <c r="R198"/>
  <c r="R197"/>
  <c r="P198"/>
  <c r="P197"/>
  <c r="BK198"/>
  <c r="BK197"/>
  <c r="J197"/>
  <c r="J198"/>
  <c r="BE198"/>
  <c r="J67"/>
  <c r="BI191"/>
  <c r="BH191"/>
  <c r="BG191"/>
  <c r="BF191"/>
  <c r="T191"/>
  <c r="T190"/>
  <c r="R191"/>
  <c r="R190"/>
  <c r="P191"/>
  <c r="P190"/>
  <c r="BK191"/>
  <c r="BK190"/>
  <c r="J190"/>
  <c r="J191"/>
  <c r="BE191"/>
  <c r="J66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F39"/>
  <c i="1" r="BD69"/>
  <c i="13" r="BH96"/>
  <c r="F38"/>
  <c i="1" r="BC69"/>
  <c i="13" r="BG96"/>
  <c r="F37"/>
  <c i="1" r="BB69"/>
  <c i="13" r="BF96"/>
  <c r="J36"/>
  <c i="1" r="AW69"/>
  <c i="13" r="F36"/>
  <c i="1" r="BA69"/>
  <c i="13" r="T96"/>
  <c r="T95"/>
  <c r="T94"/>
  <c r="T93"/>
  <c r="R96"/>
  <c r="R95"/>
  <c r="R94"/>
  <c r="R93"/>
  <c r="P96"/>
  <c r="P95"/>
  <c r="P94"/>
  <c r="P93"/>
  <c i="1" r="AU69"/>
  <c i="13" r="BK96"/>
  <c r="BK95"/>
  <c r="J95"/>
  <c r="BK94"/>
  <c r="J94"/>
  <c r="BK93"/>
  <c r="J93"/>
  <c r="J63"/>
  <c r="J32"/>
  <c i="1" r="AG69"/>
  <c i="13" r="J96"/>
  <c r="BE96"/>
  <c r="J35"/>
  <c i="1" r="AV69"/>
  <c i="13" r="F35"/>
  <c i="1" r="AZ69"/>
  <c i="13" r="J65"/>
  <c r="J64"/>
  <c r="J89"/>
  <c r="F89"/>
  <c r="F87"/>
  <c r="E85"/>
  <c r="J58"/>
  <c r="F58"/>
  <c r="F56"/>
  <c r="E54"/>
  <c r="J41"/>
  <c r="J26"/>
  <c r="E26"/>
  <c r="J90"/>
  <c r="J59"/>
  <c r="J25"/>
  <c r="J20"/>
  <c r="E20"/>
  <c r="F90"/>
  <c r="F59"/>
  <c r="J19"/>
  <c r="J14"/>
  <c r="J87"/>
  <c r="J56"/>
  <c r="E7"/>
  <c r="E81"/>
  <c r="E50"/>
  <c i="12" r="J37"/>
  <c r="J36"/>
  <c i="1" r="AY67"/>
  <c i="12" r="J35"/>
  <c i="1" r="AX67"/>
  <c i="12" r="BI205"/>
  <c r="BH205"/>
  <c r="BG205"/>
  <c r="BF205"/>
  <c r="T205"/>
  <c r="R205"/>
  <c r="P205"/>
  <c r="BK205"/>
  <c r="J205"/>
  <c r="BE205"/>
  <c r="BI203"/>
  <c r="BH203"/>
  <c r="BG203"/>
  <c r="BF203"/>
  <c r="T203"/>
  <c r="T202"/>
  <c r="T201"/>
  <c r="R203"/>
  <c r="R202"/>
  <c r="R201"/>
  <c r="P203"/>
  <c r="P202"/>
  <c r="P201"/>
  <c r="BK203"/>
  <c r="BK202"/>
  <c r="J202"/>
  <c r="BK201"/>
  <c r="J201"/>
  <c r="J203"/>
  <c r="BE203"/>
  <c r="J66"/>
  <c r="J65"/>
  <c r="BI200"/>
  <c r="BH200"/>
  <c r="BG200"/>
  <c r="BF200"/>
  <c r="T200"/>
  <c r="T199"/>
  <c r="R200"/>
  <c r="R199"/>
  <c r="P200"/>
  <c r="P199"/>
  <c r="BK200"/>
  <c r="BK199"/>
  <c r="J199"/>
  <c r="J200"/>
  <c r="BE200"/>
  <c r="J64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63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T128"/>
  <c r="R129"/>
  <c r="R128"/>
  <c r="P129"/>
  <c r="P128"/>
  <c r="BK129"/>
  <c r="BK128"/>
  <c r="J128"/>
  <c r="J129"/>
  <c r="BE129"/>
  <c r="J62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1"/>
  <c r="BH91"/>
  <c r="BG91"/>
  <c r="BF91"/>
  <c r="T91"/>
  <c r="R91"/>
  <c r="P91"/>
  <c r="BK91"/>
  <c r="J91"/>
  <c r="BE91"/>
  <c r="BI89"/>
  <c r="F37"/>
  <c i="1" r="BD67"/>
  <c i="12" r="BH89"/>
  <c r="F36"/>
  <c i="1" r="BC67"/>
  <c i="12" r="BG89"/>
  <c r="F35"/>
  <c i="1" r="BB67"/>
  <c i="12" r="BF89"/>
  <c r="J34"/>
  <c i="1" r="AW67"/>
  <c i="12" r="F34"/>
  <c i="1" r="BA67"/>
  <c i="12" r="T89"/>
  <c r="T88"/>
  <c r="T87"/>
  <c r="T86"/>
  <c r="R89"/>
  <c r="R88"/>
  <c r="R87"/>
  <c r="R86"/>
  <c r="P89"/>
  <c r="P88"/>
  <c r="P87"/>
  <c r="P86"/>
  <c i="1" r="AU67"/>
  <c i="12" r="BK89"/>
  <c r="BK88"/>
  <c r="J88"/>
  <c r="BK87"/>
  <c r="J87"/>
  <c r="BK86"/>
  <c r="J86"/>
  <c r="J59"/>
  <c r="J30"/>
  <c i="1" r="AG67"/>
  <c i="12" r="J89"/>
  <c r="BE89"/>
  <c r="J33"/>
  <c i="1" r="AV67"/>
  <c i="12" r="F33"/>
  <c i="1" r="AZ67"/>
  <c i="12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11" r="J37"/>
  <c r="J36"/>
  <c i="1" r="AY66"/>
  <c i="11" r="J35"/>
  <c i="1" r="AX66"/>
  <c i="11" r="BI141"/>
  <c r="BH141"/>
  <c r="BG141"/>
  <c r="BF141"/>
  <c r="T141"/>
  <c r="T140"/>
  <c r="R141"/>
  <c r="R140"/>
  <c r="P141"/>
  <c r="P140"/>
  <c r="BK141"/>
  <c r="BK140"/>
  <c r="J140"/>
  <c r="J141"/>
  <c r="BE141"/>
  <c r="J64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T112"/>
  <c r="R113"/>
  <c r="R112"/>
  <c r="P113"/>
  <c r="P112"/>
  <c r="BK113"/>
  <c r="BK112"/>
  <c r="J112"/>
  <c r="J113"/>
  <c r="BE113"/>
  <c r="J63"/>
  <c r="BI110"/>
  <c r="BH110"/>
  <c r="BG110"/>
  <c r="BF110"/>
  <c r="T110"/>
  <c r="T109"/>
  <c r="R110"/>
  <c r="R109"/>
  <c r="P110"/>
  <c r="P109"/>
  <c r="BK110"/>
  <c r="BK109"/>
  <c r="J109"/>
  <c r="J110"/>
  <c r="BE110"/>
  <c r="J62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87"/>
  <c r="F37"/>
  <c i="1" r="BD66"/>
  <c i="11" r="BH87"/>
  <c r="F36"/>
  <c i="1" r="BC66"/>
  <c i="11" r="BG87"/>
  <c r="F35"/>
  <c i="1" r="BB66"/>
  <c i="11" r="BF87"/>
  <c r="J34"/>
  <c i="1" r="AW66"/>
  <c i="11" r="F34"/>
  <c i="1" r="BA66"/>
  <c i="11" r="T87"/>
  <c r="T86"/>
  <c r="T85"/>
  <c r="T84"/>
  <c r="R87"/>
  <c r="R86"/>
  <c r="R85"/>
  <c r="R84"/>
  <c r="P87"/>
  <c r="P86"/>
  <c r="P85"/>
  <c r="P84"/>
  <c i="1" r="AU66"/>
  <c i="11" r="BK87"/>
  <c r="BK86"/>
  <c r="J86"/>
  <c r="BK85"/>
  <c r="J85"/>
  <c r="BK84"/>
  <c r="J84"/>
  <c r="J59"/>
  <c r="J30"/>
  <c i="1" r="AG66"/>
  <c i="11" r="J87"/>
  <c r="BE87"/>
  <c r="J33"/>
  <c i="1" r="AV66"/>
  <c i="11" r="F33"/>
  <c i="1" r="AZ66"/>
  <c i="11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0" r="J39"/>
  <c r="J38"/>
  <c i="1" r="AY65"/>
  <c i="10" r="J37"/>
  <c i="1" r="AX65"/>
  <c i="10"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6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9"/>
  <c i="1" r="BD65"/>
  <c i="10" r="BH91"/>
  <c r="F38"/>
  <c i="1" r="BC65"/>
  <c i="10" r="BG91"/>
  <c r="F37"/>
  <c i="1" r="BB65"/>
  <c i="10" r="BF91"/>
  <c r="J36"/>
  <c i="1" r="AW65"/>
  <c i="10" r="F36"/>
  <c i="1" r="BA65"/>
  <c i="10" r="T91"/>
  <c r="T90"/>
  <c r="T89"/>
  <c r="T88"/>
  <c r="R91"/>
  <c r="R90"/>
  <c r="R89"/>
  <c r="R88"/>
  <c r="P91"/>
  <c r="P90"/>
  <c r="P89"/>
  <c r="P88"/>
  <c i="1" r="AU65"/>
  <c i="10" r="BK91"/>
  <c r="BK90"/>
  <c r="J90"/>
  <c r="BK89"/>
  <c r="J89"/>
  <c r="BK88"/>
  <c r="J88"/>
  <c r="J63"/>
  <c r="J32"/>
  <c i="1" r="AG65"/>
  <c i="10" r="J91"/>
  <c r="BE91"/>
  <c r="J35"/>
  <c i="1" r="AV65"/>
  <c i="10" r="F35"/>
  <c i="1" r="AZ65"/>
  <c i="10" r="J65"/>
  <c r="J64"/>
  <c r="J84"/>
  <c r="F84"/>
  <c r="F82"/>
  <c r="E80"/>
  <c r="J58"/>
  <c r="F58"/>
  <c r="F56"/>
  <c r="E54"/>
  <c r="J41"/>
  <c r="J26"/>
  <c r="E26"/>
  <c r="J85"/>
  <c r="J59"/>
  <c r="J25"/>
  <c r="J20"/>
  <c r="E20"/>
  <c r="F85"/>
  <c r="F59"/>
  <c r="J19"/>
  <c r="J14"/>
  <c r="J82"/>
  <c r="J56"/>
  <c r="E7"/>
  <c r="E76"/>
  <c r="E50"/>
  <c i="9" r="J39"/>
  <c r="J38"/>
  <c i="1" r="AY64"/>
  <c i="9" r="J37"/>
  <c i="1" r="AX64"/>
  <c i="9" r="BI263"/>
  <c r="BH263"/>
  <c r="BG263"/>
  <c r="BF263"/>
  <c r="T263"/>
  <c r="R263"/>
  <c r="P263"/>
  <c r="BK263"/>
  <c r="J263"/>
  <c r="BE263"/>
  <c r="BI258"/>
  <c r="BH258"/>
  <c r="BG258"/>
  <c r="BF258"/>
  <c r="T258"/>
  <c r="T257"/>
  <c r="R258"/>
  <c r="R257"/>
  <c r="P258"/>
  <c r="P257"/>
  <c r="BK258"/>
  <c r="BK257"/>
  <c r="J257"/>
  <c r="J258"/>
  <c r="BE258"/>
  <c r="J76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47"/>
  <c r="BH247"/>
  <c r="BG247"/>
  <c r="BF247"/>
  <c r="T247"/>
  <c r="T246"/>
  <c r="R247"/>
  <c r="R246"/>
  <c r="P247"/>
  <c r="P246"/>
  <c r="BK247"/>
  <c r="BK246"/>
  <c r="J246"/>
  <c r="J247"/>
  <c r="BE247"/>
  <c r="J75"/>
  <c r="BI245"/>
  <c r="BH245"/>
  <c r="BG245"/>
  <c r="BF245"/>
  <c r="T245"/>
  <c r="R245"/>
  <c r="P245"/>
  <c r="BK245"/>
  <c r="J245"/>
  <c r="BE245"/>
  <c r="BI243"/>
  <c r="BH243"/>
  <c r="BG243"/>
  <c r="BF243"/>
  <c r="T243"/>
  <c r="T242"/>
  <c r="R243"/>
  <c r="R242"/>
  <c r="P243"/>
  <c r="P242"/>
  <c r="BK243"/>
  <c r="BK242"/>
  <c r="J242"/>
  <c r="J243"/>
  <c r="BE243"/>
  <c r="J74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T226"/>
  <c r="R227"/>
  <c r="R226"/>
  <c r="P227"/>
  <c r="P226"/>
  <c r="BK227"/>
  <c r="BK226"/>
  <c r="J226"/>
  <c r="J227"/>
  <c r="BE227"/>
  <c r="J73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09"/>
  <c r="BH209"/>
  <c r="BG209"/>
  <c r="BF209"/>
  <c r="T209"/>
  <c r="T208"/>
  <c r="T207"/>
  <c r="R209"/>
  <c r="R208"/>
  <c r="R207"/>
  <c r="P209"/>
  <c r="P208"/>
  <c r="P207"/>
  <c r="BK209"/>
  <c r="BK208"/>
  <c r="J208"/>
  <c r="BK207"/>
  <c r="J207"/>
  <c r="J209"/>
  <c r="BE209"/>
  <c r="J72"/>
  <c r="J71"/>
  <c r="BI206"/>
  <c r="BH206"/>
  <c r="BG206"/>
  <c r="BF206"/>
  <c r="T206"/>
  <c r="T205"/>
  <c r="R206"/>
  <c r="R205"/>
  <c r="P206"/>
  <c r="P205"/>
  <c r="BK206"/>
  <c r="BK205"/>
  <c r="J205"/>
  <c r="J206"/>
  <c r="BE206"/>
  <c r="J70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1"/>
  <c r="BH191"/>
  <c r="BG191"/>
  <c r="BF191"/>
  <c r="T191"/>
  <c r="R191"/>
  <c r="P191"/>
  <c r="BK191"/>
  <c r="J191"/>
  <c r="BE191"/>
  <c r="BI186"/>
  <c r="BH186"/>
  <c r="BG186"/>
  <c r="BF186"/>
  <c r="T186"/>
  <c r="T185"/>
  <c r="R186"/>
  <c r="R185"/>
  <c r="P186"/>
  <c r="P185"/>
  <c r="BK186"/>
  <c r="BK185"/>
  <c r="J185"/>
  <c r="J186"/>
  <c r="BE186"/>
  <c r="J69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9"/>
  <c r="BH169"/>
  <c r="BG169"/>
  <c r="BF169"/>
  <c r="T169"/>
  <c r="R169"/>
  <c r="P169"/>
  <c r="BK169"/>
  <c r="J169"/>
  <c r="BE169"/>
  <c r="BI161"/>
  <c r="BH161"/>
  <c r="BG161"/>
  <c r="BF161"/>
  <c r="T161"/>
  <c r="T160"/>
  <c r="R161"/>
  <c r="R160"/>
  <c r="P161"/>
  <c r="P160"/>
  <c r="BK161"/>
  <c r="BK160"/>
  <c r="J160"/>
  <c r="J161"/>
  <c r="BE161"/>
  <c r="J68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6"/>
  <c r="BH156"/>
  <c r="BG156"/>
  <c r="BF156"/>
  <c r="T156"/>
  <c r="T155"/>
  <c r="R156"/>
  <c r="R155"/>
  <c r="P156"/>
  <c r="P155"/>
  <c r="BK156"/>
  <c r="BK155"/>
  <c r="J155"/>
  <c r="J156"/>
  <c r="BE156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T127"/>
  <c r="R128"/>
  <c r="R127"/>
  <c r="P128"/>
  <c r="P127"/>
  <c r="BK128"/>
  <c r="BK127"/>
  <c r="J127"/>
  <c r="J128"/>
  <c r="BE128"/>
  <c r="J6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F39"/>
  <c i="1" r="BD64"/>
  <c i="9" r="BH101"/>
  <c r="F38"/>
  <c i="1" r="BC64"/>
  <c i="9" r="BG101"/>
  <c r="F37"/>
  <c i="1" r="BB64"/>
  <c i="9" r="BF101"/>
  <c r="J36"/>
  <c i="1" r="AW64"/>
  <c i="9" r="F36"/>
  <c i="1" r="BA64"/>
  <c i="9" r="T101"/>
  <c r="T100"/>
  <c r="T99"/>
  <c r="T98"/>
  <c r="R101"/>
  <c r="R100"/>
  <c r="R99"/>
  <c r="R98"/>
  <c r="P101"/>
  <c r="P100"/>
  <c r="P99"/>
  <c r="P98"/>
  <c i="1" r="AU64"/>
  <c i="9" r="BK101"/>
  <c r="BK100"/>
  <c r="J100"/>
  <c r="BK99"/>
  <c r="J99"/>
  <c r="BK98"/>
  <c r="J98"/>
  <c r="J63"/>
  <c r="J32"/>
  <c i="1" r="AG64"/>
  <c i="9" r="J101"/>
  <c r="BE101"/>
  <c r="J35"/>
  <c i="1" r="AV64"/>
  <c i="9" r="F35"/>
  <c i="1" r="AZ64"/>
  <c i="9" r="J65"/>
  <c r="J64"/>
  <c r="J94"/>
  <c r="F94"/>
  <c r="F92"/>
  <c r="E90"/>
  <c r="J58"/>
  <c r="F58"/>
  <c r="F56"/>
  <c r="E54"/>
  <c r="J41"/>
  <c r="J26"/>
  <c r="E26"/>
  <c r="J95"/>
  <c r="J59"/>
  <c r="J25"/>
  <c r="J20"/>
  <c r="E20"/>
  <c r="F95"/>
  <c r="F59"/>
  <c r="J19"/>
  <c r="J14"/>
  <c r="J92"/>
  <c r="J56"/>
  <c r="E7"/>
  <c r="E86"/>
  <c r="E50"/>
  <c i="8" r="J37"/>
  <c r="J36"/>
  <c i="1" r="AY62"/>
  <c i="8" r="J35"/>
  <c i="1" r="AX62"/>
  <c i="8" r="BI148"/>
  <c r="BH148"/>
  <c r="BG148"/>
  <c r="BF148"/>
  <c r="T148"/>
  <c r="R148"/>
  <c r="P148"/>
  <c r="BK148"/>
  <c r="J148"/>
  <c r="BE148"/>
  <c r="BI144"/>
  <c r="BH144"/>
  <c r="BG144"/>
  <c r="BF144"/>
  <c r="T144"/>
  <c r="T143"/>
  <c r="R144"/>
  <c r="R143"/>
  <c r="P144"/>
  <c r="P143"/>
  <c r="BK144"/>
  <c r="BK143"/>
  <c r="J143"/>
  <c r="J144"/>
  <c r="BE144"/>
  <c r="J67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T133"/>
  <c r="T132"/>
  <c r="R134"/>
  <c r="R133"/>
  <c r="R132"/>
  <c r="P134"/>
  <c r="P133"/>
  <c r="P132"/>
  <c r="BK134"/>
  <c r="BK133"/>
  <c r="J133"/>
  <c r="BK132"/>
  <c r="J132"/>
  <c r="J134"/>
  <c r="BE134"/>
  <c r="J66"/>
  <c r="J65"/>
  <c r="BI131"/>
  <c r="BH131"/>
  <c r="BG131"/>
  <c r="BF131"/>
  <c r="T131"/>
  <c r="T130"/>
  <c r="R131"/>
  <c r="R130"/>
  <c r="P131"/>
  <c r="P130"/>
  <c r="BK131"/>
  <c r="BK130"/>
  <c r="J130"/>
  <c r="J131"/>
  <c r="BE131"/>
  <c r="J64"/>
  <c r="BI129"/>
  <c r="BH129"/>
  <c r="BG129"/>
  <c r="BF129"/>
  <c r="T129"/>
  <c r="R129"/>
  <c r="P129"/>
  <c r="BK129"/>
  <c r="J129"/>
  <c r="BE129"/>
  <c r="BI127"/>
  <c r="BH127"/>
  <c r="BG127"/>
  <c r="BF127"/>
  <c r="T127"/>
  <c r="T126"/>
  <c r="R127"/>
  <c r="R126"/>
  <c r="P127"/>
  <c r="P126"/>
  <c r="BK127"/>
  <c r="BK126"/>
  <c r="J126"/>
  <c r="J127"/>
  <c r="BE127"/>
  <c r="J63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T116"/>
  <c r="R117"/>
  <c r="R116"/>
  <c r="P117"/>
  <c r="P116"/>
  <c r="BK117"/>
  <c r="BK116"/>
  <c r="J116"/>
  <c r="J117"/>
  <c r="BE117"/>
  <c r="J62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0"/>
  <c r="F37"/>
  <c i="1" r="BD62"/>
  <c i="8" r="BH90"/>
  <c r="F36"/>
  <c i="1" r="BC62"/>
  <c i="8" r="BG90"/>
  <c r="F35"/>
  <c i="1" r="BB62"/>
  <c i="8" r="BF90"/>
  <c r="J34"/>
  <c i="1" r="AW62"/>
  <c i="8" r="F34"/>
  <c i="1" r="BA62"/>
  <c i="8" r="T90"/>
  <c r="T89"/>
  <c r="T88"/>
  <c r="T87"/>
  <c r="R90"/>
  <c r="R89"/>
  <c r="R88"/>
  <c r="R87"/>
  <c r="P90"/>
  <c r="P89"/>
  <c r="P88"/>
  <c r="P87"/>
  <c i="1" r="AU62"/>
  <c i="8" r="BK90"/>
  <c r="BK89"/>
  <c r="J89"/>
  <c r="BK88"/>
  <c r="J88"/>
  <c r="BK87"/>
  <c r="J87"/>
  <c r="J59"/>
  <c r="J30"/>
  <c i="1" r="AG62"/>
  <c i="8" r="J90"/>
  <c r="BE90"/>
  <c r="J33"/>
  <c i="1" r="AV62"/>
  <c i="8" r="F33"/>
  <c i="1" r="AZ62"/>
  <c i="8" r="J61"/>
  <c r="J60"/>
  <c r="J83"/>
  <c r="F83"/>
  <c r="F81"/>
  <c r="E79"/>
  <c r="J54"/>
  <c r="F54"/>
  <c r="F52"/>
  <c r="E50"/>
  <c r="J39"/>
  <c r="J24"/>
  <c r="E24"/>
  <c r="J84"/>
  <c r="J55"/>
  <c r="J23"/>
  <c r="J18"/>
  <c r="E18"/>
  <c r="F84"/>
  <c r="F55"/>
  <c r="J17"/>
  <c r="J12"/>
  <c r="J81"/>
  <c r="J52"/>
  <c r="E7"/>
  <c r="E77"/>
  <c r="E48"/>
  <c i="7" r="J37"/>
  <c r="J36"/>
  <c i="1" r="AY61"/>
  <c i="7" r="J35"/>
  <c i="1" r="AX61"/>
  <c i="7"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7"/>
  <c r="BH197"/>
  <c r="BG197"/>
  <c r="BF197"/>
  <c r="T197"/>
  <c r="T196"/>
  <c r="R197"/>
  <c r="R196"/>
  <c r="P197"/>
  <c r="P196"/>
  <c r="BK197"/>
  <c r="BK196"/>
  <c r="J196"/>
  <c r="J197"/>
  <c r="BE197"/>
  <c r="J69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4"/>
  <c r="BH184"/>
  <c r="BG184"/>
  <c r="BF184"/>
  <c r="T184"/>
  <c r="T183"/>
  <c r="T182"/>
  <c r="R184"/>
  <c r="R183"/>
  <c r="R182"/>
  <c r="P184"/>
  <c r="P183"/>
  <c r="P182"/>
  <c r="BK184"/>
  <c r="BK183"/>
  <c r="J183"/>
  <c r="BK182"/>
  <c r="J182"/>
  <c r="J184"/>
  <c r="BE184"/>
  <c r="J68"/>
  <c r="J67"/>
  <c r="BI181"/>
  <c r="BH181"/>
  <c r="BG181"/>
  <c r="BF181"/>
  <c r="T181"/>
  <c r="T180"/>
  <c r="R181"/>
  <c r="R180"/>
  <c r="P181"/>
  <c r="P180"/>
  <c r="BK181"/>
  <c r="BK180"/>
  <c r="J180"/>
  <c r="J181"/>
  <c r="BE181"/>
  <c r="J66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4"/>
  <c r="BH154"/>
  <c r="BG154"/>
  <c r="BF154"/>
  <c r="T154"/>
  <c r="T153"/>
  <c r="R154"/>
  <c r="R153"/>
  <c r="P154"/>
  <c r="P153"/>
  <c r="BK154"/>
  <c r="BK153"/>
  <c r="J153"/>
  <c r="J154"/>
  <c r="BE154"/>
  <c r="J65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T146"/>
  <c r="R147"/>
  <c r="R146"/>
  <c r="P147"/>
  <c r="P146"/>
  <c r="BK147"/>
  <c r="BK146"/>
  <c r="J146"/>
  <c r="J147"/>
  <c r="BE147"/>
  <c r="J64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42"/>
  <c r="BH142"/>
  <c r="BG142"/>
  <c r="BF142"/>
  <c r="T142"/>
  <c r="R142"/>
  <c r="P142"/>
  <c r="BK142"/>
  <c r="J142"/>
  <c r="BE142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24"/>
  <c r="BH124"/>
  <c r="BG124"/>
  <c r="BF124"/>
  <c r="T124"/>
  <c r="T123"/>
  <c r="R124"/>
  <c r="R123"/>
  <c r="P124"/>
  <c r="P123"/>
  <c r="BK124"/>
  <c r="BK123"/>
  <c r="J123"/>
  <c r="J124"/>
  <c r="BE124"/>
  <c r="J6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F37"/>
  <c i="1" r="BD61"/>
  <c i="7" r="BH92"/>
  <c r="F36"/>
  <c i="1" r="BC61"/>
  <c i="7" r="BG92"/>
  <c r="F35"/>
  <c i="1" r="BB61"/>
  <c i="7" r="BF92"/>
  <c r="J34"/>
  <c i="1" r="AW61"/>
  <c i="7" r="F34"/>
  <c i="1" r="BA61"/>
  <c i="7" r="T92"/>
  <c r="T91"/>
  <c r="T90"/>
  <c r="T89"/>
  <c r="R92"/>
  <c r="R91"/>
  <c r="R90"/>
  <c r="R89"/>
  <c r="P92"/>
  <c r="P91"/>
  <c r="P90"/>
  <c r="P89"/>
  <c i="1" r="AU61"/>
  <c i="7" r="BK92"/>
  <c r="BK91"/>
  <c r="J91"/>
  <c r="BK90"/>
  <c r="J90"/>
  <c r="BK89"/>
  <c r="J89"/>
  <c r="J59"/>
  <c r="J30"/>
  <c i="1" r="AG61"/>
  <c i="7" r="J92"/>
  <c r="BE92"/>
  <c r="J33"/>
  <c i="1" r="AV61"/>
  <c i="7" r="F33"/>
  <c i="1" r="AZ61"/>
  <c i="7" r="J61"/>
  <c r="J60"/>
  <c r="J85"/>
  <c r="F85"/>
  <c r="F83"/>
  <c r="E81"/>
  <c r="J54"/>
  <c r="F54"/>
  <c r="F52"/>
  <c r="E50"/>
  <c r="J39"/>
  <c r="J24"/>
  <c r="E24"/>
  <c r="J86"/>
  <c r="J55"/>
  <c r="J23"/>
  <c r="J18"/>
  <c r="E18"/>
  <c r="F86"/>
  <c r="F55"/>
  <c r="J17"/>
  <c r="J12"/>
  <c r="J83"/>
  <c r="J52"/>
  <c r="E7"/>
  <c r="E79"/>
  <c r="E48"/>
  <c i="6" r="J39"/>
  <c r="J38"/>
  <c i="1" r="AY60"/>
  <c i="6" r="J37"/>
  <c i="1" r="AX60"/>
  <c i="6"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T175"/>
  <c r="R176"/>
  <c r="R175"/>
  <c r="P176"/>
  <c r="P175"/>
  <c r="BK176"/>
  <c r="BK175"/>
  <c r="J175"/>
  <c r="J176"/>
  <c r="BE176"/>
  <c r="J78"/>
  <c r="BI174"/>
  <c r="BH174"/>
  <c r="BG174"/>
  <c r="BF174"/>
  <c r="T174"/>
  <c r="R174"/>
  <c r="P174"/>
  <c r="BK174"/>
  <c r="J174"/>
  <c r="BE174"/>
  <c r="BI172"/>
  <c r="BH172"/>
  <c r="BG172"/>
  <c r="BF172"/>
  <c r="T172"/>
  <c r="T171"/>
  <c r="R172"/>
  <c r="R171"/>
  <c r="P172"/>
  <c r="P171"/>
  <c r="BK172"/>
  <c r="BK171"/>
  <c r="J171"/>
  <c r="J172"/>
  <c r="BE172"/>
  <c r="J77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76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75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T148"/>
  <c r="T147"/>
  <c r="R149"/>
  <c r="R148"/>
  <c r="R147"/>
  <c r="P149"/>
  <c r="P148"/>
  <c r="P147"/>
  <c r="BK149"/>
  <c r="BK148"/>
  <c r="J148"/>
  <c r="BK147"/>
  <c r="J147"/>
  <c r="J149"/>
  <c r="BE149"/>
  <c r="J74"/>
  <c r="J73"/>
  <c r="BI146"/>
  <c r="BH146"/>
  <c r="BG146"/>
  <c r="BF146"/>
  <c r="T146"/>
  <c r="R146"/>
  <c r="P146"/>
  <c r="BK146"/>
  <c r="J146"/>
  <c r="BE146"/>
  <c r="BI144"/>
  <c r="BH144"/>
  <c r="BG144"/>
  <c r="BF144"/>
  <c r="T144"/>
  <c r="T143"/>
  <c r="R144"/>
  <c r="R143"/>
  <c r="P144"/>
  <c r="P143"/>
  <c r="BK144"/>
  <c r="BK143"/>
  <c r="J143"/>
  <c r="J144"/>
  <c r="BE144"/>
  <c r="J72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T138"/>
  <c r="R140"/>
  <c r="R139"/>
  <c r="R138"/>
  <c r="P140"/>
  <c r="P139"/>
  <c r="P138"/>
  <c r="BK140"/>
  <c r="BK139"/>
  <c r="J139"/>
  <c r="BK138"/>
  <c r="J138"/>
  <c r="J140"/>
  <c r="BE140"/>
  <c r="J71"/>
  <c r="J70"/>
  <c r="BI137"/>
  <c r="BH137"/>
  <c r="BG137"/>
  <c r="BF137"/>
  <c r="T137"/>
  <c r="R137"/>
  <c r="P137"/>
  <c r="BK137"/>
  <c r="J137"/>
  <c r="BE137"/>
  <c r="BI135"/>
  <c r="BH135"/>
  <c r="BG135"/>
  <c r="BF135"/>
  <c r="T135"/>
  <c r="T134"/>
  <c r="R135"/>
  <c r="R134"/>
  <c r="P135"/>
  <c r="P134"/>
  <c r="BK135"/>
  <c r="BK134"/>
  <c r="J134"/>
  <c r="J135"/>
  <c r="BE135"/>
  <c r="J69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8"/>
  <c r="BI124"/>
  <c r="BH124"/>
  <c r="BG124"/>
  <c r="BF124"/>
  <c r="T124"/>
  <c r="R124"/>
  <c r="P124"/>
  <c r="BK124"/>
  <c r="J124"/>
  <c r="BE124"/>
  <c r="BI122"/>
  <c r="BH122"/>
  <c r="BG122"/>
  <c r="BF122"/>
  <c r="T122"/>
  <c r="T121"/>
  <c r="T120"/>
  <c r="R122"/>
  <c r="R121"/>
  <c r="R120"/>
  <c r="P122"/>
  <c r="P121"/>
  <c r="P120"/>
  <c r="BK122"/>
  <c r="BK121"/>
  <c r="J121"/>
  <c r="BK120"/>
  <c r="J120"/>
  <c r="J122"/>
  <c r="BE122"/>
  <c r="J67"/>
  <c r="J66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F39"/>
  <c i="1" r="BD60"/>
  <c i="6" r="BH103"/>
  <c r="F38"/>
  <c i="1" r="BC60"/>
  <c i="6" r="BG103"/>
  <c r="F37"/>
  <c i="1" r="BB60"/>
  <c i="6" r="BF103"/>
  <c r="J36"/>
  <c i="1" r="AW60"/>
  <c i="6" r="F36"/>
  <c i="1" r="BA60"/>
  <c i="6" r="T103"/>
  <c r="T102"/>
  <c r="T101"/>
  <c r="T100"/>
  <c r="R103"/>
  <c r="R102"/>
  <c r="R101"/>
  <c r="R100"/>
  <c r="P103"/>
  <c r="P102"/>
  <c r="P101"/>
  <c r="P100"/>
  <c i="1" r="AU60"/>
  <c i="6" r="BK103"/>
  <c r="BK102"/>
  <c r="J102"/>
  <c r="BK101"/>
  <c r="J101"/>
  <c r="BK100"/>
  <c r="J100"/>
  <c r="J63"/>
  <c r="J32"/>
  <c i="1" r="AG60"/>
  <c i="6" r="J103"/>
  <c r="BE103"/>
  <c r="J35"/>
  <c i="1" r="AV60"/>
  <c i="6" r="F35"/>
  <c i="1" r="AZ60"/>
  <c i="6" r="J65"/>
  <c r="J64"/>
  <c r="J96"/>
  <c r="F96"/>
  <c r="F94"/>
  <c r="E92"/>
  <c r="J58"/>
  <c r="F58"/>
  <c r="F56"/>
  <c r="E54"/>
  <c r="J41"/>
  <c r="J26"/>
  <c r="E26"/>
  <c r="J97"/>
  <c r="J59"/>
  <c r="J25"/>
  <c r="J20"/>
  <c r="E20"/>
  <c r="F97"/>
  <c r="F59"/>
  <c r="J19"/>
  <c r="J14"/>
  <c r="J94"/>
  <c r="J56"/>
  <c r="E7"/>
  <c r="E88"/>
  <c r="E50"/>
  <c i="5" r="J39"/>
  <c r="J38"/>
  <c i="1" r="AY59"/>
  <c i="5" r="J37"/>
  <c i="1" r="AX59"/>
  <c i="5"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6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9"/>
  <c i="1" r="BD59"/>
  <c i="5" r="BH91"/>
  <c r="F38"/>
  <c i="1" r="BC59"/>
  <c i="5" r="BG91"/>
  <c r="F37"/>
  <c i="1" r="BB59"/>
  <c i="5" r="BF91"/>
  <c r="J36"/>
  <c i="1" r="AW59"/>
  <c i="5" r="F36"/>
  <c i="1" r="BA59"/>
  <c i="5" r="T91"/>
  <c r="T90"/>
  <c r="T89"/>
  <c r="T88"/>
  <c r="R91"/>
  <c r="R90"/>
  <c r="R89"/>
  <c r="R88"/>
  <c r="P91"/>
  <c r="P90"/>
  <c r="P89"/>
  <c r="P88"/>
  <c i="1" r="AU59"/>
  <c i="5" r="BK91"/>
  <c r="BK90"/>
  <c r="J90"/>
  <c r="BK89"/>
  <c r="J89"/>
  <c r="BK88"/>
  <c r="J88"/>
  <c r="J63"/>
  <c r="J32"/>
  <c i="1" r="AG59"/>
  <c i="5" r="J91"/>
  <c r="BE91"/>
  <c r="J35"/>
  <c i="1" r="AV59"/>
  <c i="5" r="F35"/>
  <c i="1" r="AZ59"/>
  <c i="5" r="J65"/>
  <c r="J64"/>
  <c r="J84"/>
  <c r="F84"/>
  <c r="F82"/>
  <c r="E80"/>
  <c r="J58"/>
  <c r="F58"/>
  <c r="F56"/>
  <c r="E54"/>
  <c r="J41"/>
  <c r="J26"/>
  <c r="E26"/>
  <c r="J85"/>
  <c r="J59"/>
  <c r="J25"/>
  <c r="J20"/>
  <c r="E20"/>
  <c r="F85"/>
  <c r="F59"/>
  <c r="J19"/>
  <c r="J14"/>
  <c r="J82"/>
  <c r="J56"/>
  <c r="E7"/>
  <c r="E76"/>
  <c r="E50"/>
  <c i="4" r="J39"/>
  <c r="J38"/>
  <c i="1" r="AY58"/>
  <c i="4" r="J37"/>
  <c i="1" r="AX58"/>
  <c i="4"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70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9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8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T98"/>
  <c r="T97"/>
  <c r="R99"/>
  <c r="R98"/>
  <c r="R97"/>
  <c r="P99"/>
  <c r="P98"/>
  <c r="P97"/>
  <c r="BK99"/>
  <c r="BK98"/>
  <c r="J98"/>
  <c r="BK97"/>
  <c r="J97"/>
  <c r="J99"/>
  <c r="BE99"/>
  <c r="J67"/>
  <c r="J66"/>
  <c r="BI95"/>
  <c r="F39"/>
  <c i="1" r="BD58"/>
  <c i="4" r="BH95"/>
  <c r="F38"/>
  <c i="1" r="BC58"/>
  <c i="4" r="BG95"/>
  <c r="F37"/>
  <c i="1" r="BB58"/>
  <c i="4" r="BF95"/>
  <c r="J36"/>
  <c i="1" r="AW58"/>
  <c i="4" r="F36"/>
  <c i="1" r="BA58"/>
  <c i="4" r="T95"/>
  <c r="T94"/>
  <c r="T93"/>
  <c r="T92"/>
  <c r="R95"/>
  <c r="R94"/>
  <c r="R93"/>
  <c r="R92"/>
  <c r="P95"/>
  <c r="P94"/>
  <c r="P93"/>
  <c r="P92"/>
  <c i="1" r="AU58"/>
  <c i="4" r="BK95"/>
  <c r="BK94"/>
  <c r="J94"/>
  <c r="BK93"/>
  <c r="J93"/>
  <c r="BK92"/>
  <c r="J92"/>
  <c r="J63"/>
  <c r="J32"/>
  <c i="1" r="AG58"/>
  <c i="4" r="J95"/>
  <c r="BE95"/>
  <c r="J35"/>
  <c i="1" r="AV58"/>
  <c i="4" r="F35"/>
  <c i="1" r="AZ58"/>
  <c i="4" r="J65"/>
  <c r="J64"/>
  <c r="J88"/>
  <c r="F88"/>
  <c r="F86"/>
  <c r="E84"/>
  <c r="J58"/>
  <c r="F58"/>
  <c r="F56"/>
  <c r="E54"/>
  <c r="J41"/>
  <c r="J26"/>
  <c r="E26"/>
  <c r="J89"/>
  <c r="J59"/>
  <c r="J25"/>
  <c r="J20"/>
  <c r="E20"/>
  <c r="F89"/>
  <c r="F59"/>
  <c r="J19"/>
  <c r="J14"/>
  <c r="J86"/>
  <c r="J56"/>
  <c r="E7"/>
  <c r="E80"/>
  <c r="E50"/>
  <c i="3" r="J39"/>
  <c r="J38"/>
  <c i="1" r="AY57"/>
  <c i="3" r="J37"/>
  <c i="1" r="AX57"/>
  <c i="3"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6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F39"/>
  <c i="1" r="BD57"/>
  <c i="3" r="BH91"/>
  <c r="F38"/>
  <c i="1" r="BC57"/>
  <c i="3" r="BG91"/>
  <c r="F37"/>
  <c i="1" r="BB57"/>
  <c i="3" r="BF91"/>
  <c r="J36"/>
  <c i="1" r="AW57"/>
  <c i="3" r="F36"/>
  <c i="1" r="BA57"/>
  <c i="3" r="T91"/>
  <c r="T90"/>
  <c r="T89"/>
  <c r="T88"/>
  <c r="R91"/>
  <c r="R90"/>
  <c r="R89"/>
  <c r="R88"/>
  <c r="P91"/>
  <c r="P90"/>
  <c r="P89"/>
  <c r="P88"/>
  <c i="1" r="AU57"/>
  <c i="3" r="BK91"/>
  <c r="BK90"/>
  <c r="J90"/>
  <c r="BK89"/>
  <c r="J89"/>
  <c r="BK88"/>
  <c r="J88"/>
  <c r="J63"/>
  <c r="J32"/>
  <c i="1" r="AG57"/>
  <c i="3" r="J91"/>
  <c r="BE91"/>
  <c r="J35"/>
  <c i="1" r="AV57"/>
  <c i="3" r="F35"/>
  <c i="1" r="AZ57"/>
  <c i="3" r="J65"/>
  <c r="J64"/>
  <c r="J84"/>
  <c r="F84"/>
  <c r="F82"/>
  <c r="E80"/>
  <c r="J58"/>
  <c r="F58"/>
  <c r="F56"/>
  <c r="E54"/>
  <c r="J41"/>
  <c r="J26"/>
  <c r="E26"/>
  <c r="J85"/>
  <c r="J59"/>
  <c r="J25"/>
  <c r="J20"/>
  <c r="E20"/>
  <c r="F85"/>
  <c r="F59"/>
  <c r="J19"/>
  <c r="J14"/>
  <c r="J82"/>
  <c r="J56"/>
  <c r="E7"/>
  <c r="E76"/>
  <c r="E50"/>
  <c i="2" r="J39"/>
  <c r="J38"/>
  <c i="1" r="AY56"/>
  <c i="2" r="J37"/>
  <c i="1" r="AX56"/>
  <c i="2" r="BI675"/>
  <c r="BH675"/>
  <c r="BG675"/>
  <c r="BF675"/>
  <c r="T675"/>
  <c r="R675"/>
  <c r="P675"/>
  <c r="BK675"/>
  <c r="J675"/>
  <c r="BE675"/>
  <c r="BI674"/>
  <c r="BH674"/>
  <c r="BG674"/>
  <c r="BF674"/>
  <c r="T674"/>
  <c r="R674"/>
  <c r="P674"/>
  <c r="BK674"/>
  <c r="J674"/>
  <c r="BE674"/>
  <c r="BI672"/>
  <c r="BH672"/>
  <c r="BG672"/>
  <c r="BF672"/>
  <c r="T672"/>
  <c r="R672"/>
  <c r="P672"/>
  <c r="BK672"/>
  <c r="J672"/>
  <c r="BE672"/>
  <c r="BI670"/>
  <c r="BH670"/>
  <c r="BG670"/>
  <c r="BF670"/>
  <c r="T670"/>
  <c r="R670"/>
  <c r="P670"/>
  <c r="BK670"/>
  <c r="J670"/>
  <c r="BE670"/>
  <c r="BI668"/>
  <c r="BH668"/>
  <c r="BG668"/>
  <c r="BF668"/>
  <c r="T668"/>
  <c r="R668"/>
  <c r="P668"/>
  <c r="BK668"/>
  <c r="J668"/>
  <c r="BE668"/>
  <c r="BI667"/>
  <c r="BH667"/>
  <c r="BG667"/>
  <c r="BF667"/>
  <c r="T667"/>
  <c r="R667"/>
  <c r="P667"/>
  <c r="BK667"/>
  <c r="J667"/>
  <c r="BE667"/>
  <c r="BI658"/>
  <c r="BH658"/>
  <c r="BG658"/>
  <c r="BF658"/>
  <c r="T658"/>
  <c r="T657"/>
  <c r="R658"/>
  <c r="R657"/>
  <c r="P658"/>
  <c r="P657"/>
  <c r="BK658"/>
  <c r="BK657"/>
  <c r="J657"/>
  <c r="J658"/>
  <c r="BE658"/>
  <c r="J87"/>
  <c r="BI653"/>
  <c r="BH653"/>
  <c r="BG653"/>
  <c r="BF653"/>
  <c r="T653"/>
  <c r="R653"/>
  <c r="P653"/>
  <c r="BK653"/>
  <c r="J653"/>
  <c r="BE653"/>
  <c r="BI651"/>
  <c r="BH651"/>
  <c r="BG651"/>
  <c r="BF651"/>
  <c r="T651"/>
  <c r="T650"/>
  <c r="R651"/>
  <c r="R650"/>
  <c r="P651"/>
  <c r="P650"/>
  <c r="BK651"/>
  <c r="BK650"/>
  <c r="J650"/>
  <c r="J651"/>
  <c r="BE651"/>
  <c r="J86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1"/>
  <c r="BH641"/>
  <c r="BG641"/>
  <c r="BF641"/>
  <c r="T641"/>
  <c r="R641"/>
  <c r="P641"/>
  <c r="BK641"/>
  <c r="J641"/>
  <c r="BE641"/>
  <c r="BI640"/>
  <c r="BH640"/>
  <c r="BG640"/>
  <c r="BF640"/>
  <c r="T640"/>
  <c r="R640"/>
  <c r="P640"/>
  <c r="BK640"/>
  <c r="J640"/>
  <c r="BE640"/>
  <c r="BI631"/>
  <c r="BH631"/>
  <c r="BG631"/>
  <c r="BF631"/>
  <c r="T631"/>
  <c r="R631"/>
  <c r="P631"/>
  <c r="BK631"/>
  <c r="J631"/>
  <c r="BE631"/>
  <c r="BI629"/>
  <c r="BH629"/>
  <c r="BG629"/>
  <c r="BF629"/>
  <c r="T629"/>
  <c r="R629"/>
  <c r="P629"/>
  <c r="BK629"/>
  <c r="J629"/>
  <c r="BE629"/>
  <c r="BI627"/>
  <c r="BH627"/>
  <c r="BG627"/>
  <c r="BF627"/>
  <c r="T627"/>
  <c r="R627"/>
  <c r="P627"/>
  <c r="BK627"/>
  <c r="J627"/>
  <c r="BE627"/>
  <c r="BI625"/>
  <c r="BH625"/>
  <c r="BG625"/>
  <c r="BF625"/>
  <c r="T625"/>
  <c r="R625"/>
  <c r="P625"/>
  <c r="BK625"/>
  <c r="J625"/>
  <c r="BE625"/>
  <c r="BI623"/>
  <c r="BH623"/>
  <c r="BG623"/>
  <c r="BF623"/>
  <c r="T623"/>
  <c r="R623"/>
  <c r="P623"/>
  <c r="BK623"/>
  <c r="J623"/>
  <c r="BE623"/>
  <c r="BI621"/>
  <c r="BH621"/>
  <c r="BG621"/>
  <c r="BF621"/>
  <c r="T621"/>
  <c r="T620"/>
  <c r="R621"/>
  <c r="R620"/>
  <c r="P621"/>
  <c r="P620"/>
  <c r="BK621"/>
  <c r="BK620"/>
  <c r="J620"/>
  <c r="J621"/>
  <c r="BE621"/>
  <c r="J85"/>
  <c r="BI619"/>
  <c r="BH619"/>
  <c r="BG619"/>
  <c r="BF619"/>
  <c r="T619"/>
  <c r="R619"/>
  <c r="P619"/>
  <c r="BK619"/>
  <c r="J619"/>
  <c r="BE619"/>
  <c r="BI617"/>
  <c r="BH617"/>
  <c r="BG617"/>
  <c r="BF617"/>
  <c r="T617"/>
  <c r="R617"/>
  <c r="P617"/>
  <c r="BK617"/>
  <c r="J617"/>
  <c r="BE617"/>
  <c r="BI615"/>
  <c r="BH615"/>
  <c r="BG615"/>
  <c r="BF615"/>
  <c r="T615"/>
  <c r="R615"/>
  <c r="P615"/>
  <c r="BK615"/>
  <c r="J615"/>
  <c r="BE615"/>
  <c r="BI613"/>
  <c r="BH613"/>
  <c r="BG613"/>
  <c r="BF613"/>
  <c r="T613"/>
  <c r="R613"/>
  <c r="P613"/>
  <c r="BK613"/>
  <c r="J613"/>
  <c r="BE613"/>
  <c r="BI611"/>
  <c r="BH611"/>
  <c r="BG611"/>
  <c r="BF611"/>
  <c r="T611"/>
  <c r="T610"/>
  <c r="R611"/>
  <c r="R610"/>
  <c r="P611"/>
  <c r="P610"/>
  <c r="BK611"/>
  <c r="BK610"/>
  <c r="J610"/>
  <c r="J611"/>
  <c r="BE611"/>
  <c r="J84"/>
  <c r="BI609"/>
  <c r="BH609"/>
  <c r="BG609"/>
  <c r="BF609"/>
  <c r="T609"/>
  <c r="R609"/>
  <c r="P609"/>
  <c r="BK609"/>
  <c r="J609"/>
  <c r="BE609"/>
  <c r="BI608"/>
  <c r="BH608"/>
  <c r="BG608"/>
  <c r="BF608"/>
  <c r="T608"/>
  <c r="R608"/>
  <c r="P608"/>
  <c r="BK608"/>
  <c r="J608"/>
  <c r="BE608"/>
  <c r="BI603"/>
  <c r="BH603"/>
  <c r="BG603"/>
  <c r="BF603"/>
  <c r="T603"/>
  <c r="T602"/>
  <c r="R603"/>
  <c r="R602"/>
  <c r="P603"/>
  <c r="P602"/>
  <c r="BK603"/>
  <c r="BK602"/>
  <c r="J602"/>
  <c r="J603"/>
  <c r="BE603"/>
  <c r="J83"/>
  <c r="BI601"/>
  <c r="BH601"/>
  <c r="BG601"/>
  <c r="BF601"/>
  <c r="T601"/>
  <c r="R601"/>
  <c r="P601"/>
  <c r="BK601"/>
  <c r="J601"/>
  <c r="BE601"/>
  <c r="BI599"/>
  <c r="BH599"/>
  <c r="BG599"/>
  <c r="BF599"/>
  <c r="T599"/>
  <c r="R599"/>
  <c r="P599"/>
  <c r="BK599"/>
  <c r="J599"/>
  <c r="BE599"/>
  <c r="BI597"/>
  <c r="BH597"/>
  <c r="BG597"/>
  <c r="BF597"/>
  <c r="T597"/>
  <c r="R597"/>
  <c r="P597"/>
  <c r="BK597"/>
  <c r="J597"/>
  <c r="BE597"/>
  <c r="BI590"/>
  <c r="BH590"/>
  <c r="BG590"/>
  <c r="BF590"/>
  <c r="T590"/>
  <c r="R590"/>
  <c r="P590"/>
  <c r="BK590"/>
  <c r="J590"/>
  <c r="BE590"/>
  <c r="BI586"/>
  <c r="BH586"/>
  <c r="BG586"/>
  <c r="BF586"/>
  <c r="T586"/>
  <c r="R586"/>
  <c r="P586"/>
  <c r="BK586"/>
  <c r="J586"/>
  <c r="BE586"/>
  <c r="BI585"/>
  <c r="BH585"/>
  <c r="BG585"/>
  <c r="BF585"/>
  <c r="T585"/>
  <c r="R585"/>
  <c r="P585"/>
  <c r="BK585"/>
  <c r="J585"/>
  <c r="BE585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78"/>
  <c r="BH578"/>
  <c r="BG578"/>
  <c r="BF578"/>
  <c r="T578"/>
  <c r="R578"/>
  <c r="P578"/>
  <c r="BK578"/>
  <c r="J578"/>
  <c r="BE578"/>
  <c r="BI575"/>
  <c r="BH575"/>
  <c r="BG575"/>
  <c r="BF575"/>
  <c r="T575"/>
  <c r="R575"/>
  <c r="P575"/>
  <c r="BK575"/>
  <c r="J575"/>
  <c r="BE575"/>
  <c r="BI572"/>
  <c r="BH572"/>
  <c r="BG572"/>
  <c r="BF572"/>
  <c r="T572"/>
  <c r="R572"/>
  <c r="P572"/>
  <c r="BK572"/>
  <c r="J572"/>
  <c r="BE572"/>
  <c r="BI568"/>
  <c r="BH568"/>
  <c r="BG568"/>
  <c r="BF568"/>
  <c r="T568"/>
  <c r="T567"/>
  <c r="R568"/>
  <c r="R567"/>
  <c r="P568"/>
  <c r="P567"/>
  <c r="BK568"/>
  <c r="BK567"/>
  <c r="J567"/>
  <c r="J568"/>
  <c r="BE568"/>
  <c r="J82"/>
  <c r="BI566"/>
  <c r="BH566"/>
  <c r="BG566"/>
  <c r="BF566"/>
  <c r="T566"/>
  <c r="R566"/>
  <c r="P566"/>
  <c r="BK566"/>
  <c r="J566"/>
  <c r="BE566"/>
  <c r="BI561"/>
  <c r="BH561"/>
  <c r="BG561"/>
  <c r="BF561"/>
  <c r="T561"/>
  <c r="R561"/>
  <c r="P561"/>
  <c r="BK561"/>
  <c r="J561"/>
  <c r="BE561"/>
  <c r="BI559"/>
  <c r="BH559"/>
  <c r="BG559"/>
  <c r="BF559"/>
  <c r="T559"/>
  <c r="R559"/>
  <c r="P559"/>
  <c r="BK559"/>
  <c r="J559"/>
  <c r="BE559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52"/>
  <c r="BH552"/>
  <c r="BG552"/>
  <c r="BF552"/>
  <c r="T552"/>
  <c r="R552"/>
  <c r="P552"/>
  <c r="BK552"/>
  <c r="J552"/>
  <c r="BE552"/>
  <c r="BI550"/>
  <c r="BH550"/>
  <c r="BG550"/>
  <c r="BF550"/>
  <c r="T550"/>
  <c r="R550"/>
  <c r="P550"/>
  <c r="BK550"/>
  <c r="J550"/>
  <c r="BE550"/>
  <c r="BI548"/>
  <c r="BH548"/>
  <c r="BG548"/>
  <c r="BF548"/>
  <c r="T548"/>
  <c r="R548"/>
  <c r="P548"/>
  <c r="BK548"/>
  <c r="J548"/>
  <c r="BE548"/>
  <c r="BI546"/>
  <c r="BH546"/>
  <c r="BG546"/>
  <c r="BF546"/>
  <c r="T546"/>
  <c r="R546"/>
  <c r="P546"/>
  <c r="BK546"/>
  <c r="J546"/>
  <c r="BE546"/>
  <c r="BI544"/>
  <c r="BH544"/>
  <c r="BG544"/>
  <c r="BF544"/>
  <c r="T544"/>
  <c r="R544"/>
  <c r="P544"/>
  <c r="BK544"/>
  <c r="J544"/>
  <c r="BE544"/>
  <c r="BI542"/>
  <c r="BH542"/>
  <c r="BG542"/>
  <c r="BF542"/>
  <c r="T542"/>
  <c r="R542"/>
  <c r="P542"/>
  <c r="BK542"/>
  <c r="J542"/>
  <c r="BE542"/>
  <c r="BI540"/>
  <c r="BH540"/>
  <c r="BG540"/>
  <c r="BF540"/>
  <c r="T540"/>
  <c r="T539"/>
  <c r="R540"/>
  <c r="R539"/>
  <c r="P540"/>
  <c r="P539"/>
  <c r="BK540"/>
  <c r="BK539"/>
  <c r="J539"/>
  <c r="J540"/>
  <c r="BE540"/>
  <c r="J81"/>
  <c r="BI538"/>
  <c r="BH538"/>
  <c r="BG538"/>
  <c r="BF538"/>
  <c r="T538"/>
  <c r="R538"/>
  <c r="P538"/>
  <c r="BK538"/>
  <c r="J538"/>
  <c r="BE538"/>
  <c r="BI536"/>
  <c r="BH536"/>
  <c r="BG536"/>
  <c r="BF536"/>
  <c r="T536"/>
  <c r="R536"/>
  <c r="P536"/>
  <c r="BK536"/>
  <c r="J536"/>
  <c r="BE536"/>
  <c r="BI534"/>
  <c r="BH534"/>
  <c r="BG534"/>
  <c r="BF534"/>
  <c r="T534"/>
  <c r="R534"/>
  <c r="P534"/>
  <c r="BK534"/>
  <c r="J534"/>
  <c r="BE534"/>
  <c r="BI532"/>
  <c r="BH532"/>
  <c r="BG532"/>
  <c r="BF532"/>
  <c r="T532"/>
  <c r="R532"/>
  <c r="P532"/>
  <c r="BK532"/>
  <c r="J532"/>
  <c r="BE532"/>
  <c r="BI528"/>
  <c r="BH528"/>
  <c r="BG528"/>
  <c r="BF528"/>
  <c r="T528"/>
  <c r="T527"/>
  <c r="R528"/>
  <c r="R527"/>
  <c r="P528"/>
  <c r="P527"/>
  <c r="BK528"/>
  <c r="BK527"/>
  <c r="J527"/>
  <c r="J528"/>
  <c r="BE528"/>
  <c r="J80"/>
  <c r="BI526"/>
  <c r="BH526"/>
  <c r="BG526"/>
  <c r="BF526"/>
  <c r="T526"/>
  <c r="R526"/>
  <c r="P526"/>
  <c r="BK526"/>
  <c r="J526"/>
  <c r="BE526"/>
  <c r="BI524"/>
  <c r="BH524"/>
  <c r="BG524"/>
  <c r="BF524"/>
  <c r="T524"/>
  <c r="R524"/>
  <c r="P524"/>
  <c r="BK524"/>
  <c r="J524"/>
  <c r="BE524"/>
  <c r="BI522"/>
  <c r="BH522"/>
  <c r="BG522"/>
  <c r="BF522"/>
  <c r="T522"/>
  <c r="R522"/>
  <c r="P522"/>
  <c r="BK522"/>
  <c r="J522"/>
  <c r="BE522"/>
  <c r="BI520"/>
  <c r="BH520"/>
  <c r="BG520"/>
  <c r="BF520"/>
  <c r="T520"/>
  <c r="R520"/>
  <c r="P520"/>
  <c r="BK520"/>
  <c r="J520"/>
  <c r="BE520"/>
  <c r="BI518"/>
  <c r="BH518"/>
  <c r="BG518"/>
  <c r="BF518"/>
  <c r="T518"/>
  <c r="R518"/>
  <c r="P518"/>
  <c r="BK518"/>
  <c r="J518"/>
  <c r="BE518"/>
  <c r="BI516"/>
  <c r="BH516"/>
  <c r="BG516"/>
  <c r="BF516"/>
  <c r="T516"/>
  <c r="T515"/>
  <c r="R516"/>
  <c r="R515"/>
  <c r="P516"/>
  <c r="P515"/>
  <c r="BK516"/>
  <c r="BK515"/>
  <c r="J515"/>
  <c r="J516"/>
  <c r="BE516"/>
  <c r="J79"/>
  <c r="BI514"/>
  <c r="BH514"/>
  <c r="BG514"/>
  <c r="BF514"/>
  <c r="T514"/>
  <c r="R514"/>
  <c r="P514"/>
  <c r="BK514"/>
  <c r="J514"/>
  <c r="BE514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08"/>
  <c r="BH508"/>
  <c r="BG508"/>
  <c r="BF508"/>
  <c r="T508"/>
  <c r="R508"/>
  <c r="P508"/>
  <c r="BK508"/>
  <c r="J508"/>
  <c r="BE508"/>
  <c r="BI506"/>
  <c r="BH506"/>
  <c r="BG506"/>
  <c r="BF506"/>
  <c r="T506"/>
  <c r="R506"/>
  <c r="P506"/>
  <c r="BK506"/>
  <c r="J506"/>
  <c r="BE506"/>
  <c r="BI504"/>
  <c r="BH504"/>
  <c r="BG504"/>
  <c r="BF504"/>
  <c r="T504"/>
  <c r="R504"/>
  <c r="P504"/>
  <c r="BK504"/>
  <c r="J504"/>
  <c r="BE504"/>
  <c r="BI502"/>
  <c r="BH502"/>
  <c r="BG502"/>
  <c r="BF502"/>
  <c r="T502"/>
  <c r="R502"/>
  <c r="P502"/>
  <c r="BK502"/>
  <c r="J502"/>
  <c r="BE502"/>
  <c r="BI500"/>
  <c r="BH500"/>
  <c r="BG500"/>
  <c r="BF500"/>
  <c r="T500"/>
  <c r="R500"/>
  <c r="P500"/>
  <c r="BK500"/>
  <c r="J500"/>
  <c r="BE500"/>
  <c r="BI498"/>
  <c r="BH498"/>
  <c r="BG498"/>
  <c r="BF498"/>
  <c r="T498"/>
  <c r="R498"/>
  <c r="P498"/>
  <c r="BK498"/>
  <c r="J498"/>
  <c r="BE498"/>
  <c r="BI492"/>
  <c r="BH492"/>
  <c r="BG492"/>
  <c r="BF492"/>
  <c r="T492"/>
  <c r="T491"/>
  <c r="R492"/>
  <c r="R491"/>
  <c r="P492"/>
  <c r="P491"/>
  <c r="BK492"/>
  <c r="BK491"/>
  <c r="J491"/>
  <c r="J492"/>
  <c r="BE492"/>
  <c r="J78"/>
  <c r="BI490"/>
  <c r="BH490"/>
  <c r="BG490"/>
  <c r="BF490"/>
  <c r="T490"/>
  <c r="R490"/>
  <c r="P490"/>
  <c r="BK490"/>
  <c r="J490"/>
  <c r="BE490"/>
  <c r="BI488"/>
  <c r="BH488"/>
  <c r="BG488"/>
  <c r="BF488"/>
  <c r="T488"/>
  <c r="T487"/>
  <c r="R488"/>
  <c r="R487"/>
  <c r="P488"/>
  <c r="P487"/>
  <c r="BK488"/>
  <c r="BK487"/>
  <c r="J487"/>
  <c r="J488"/>
  <c r="BE488"/>
  <c r="J77"/>
  <c r="BI485"/>
  <c r="BH485"/>
  <c r="BG485"/>
  <c r="BF485"/>
  <c r="T485"/>
  <c r="R485"/>
  <c r="P485"/>
  <c r="BK485"/>
  <c r="J485"/>
  <c r="BE485"/>
  <c r="BI483"/>
  <c r="BH483"/>
  <c r="BG483"/>
  <c r="BF483"/>
  <c r="T483"/>
  <c r="R483"/>
  <c r="P483"/>
  <c r="BK483"/>
  <c r="J483"/>
  <c r="BE483"/>
  <c r="BI481"/>
  <c r="BH481"/>
  <c r="BG481"/>
  <c r="BF481"/>
  <c r="T481"/>
  <c r="R481"/>
  <c r="P481"/>
  <c r="BK481"/>
  <c r="J481"/>
  <c r="BE481"/>
  <c r="BI479"/>
  <c r="BH479"/>
  <c r="BG479"/>
  <c r="BF479"/>
  <c r="T479"/>
  <c r="R479"/>
  <c r="P479"/>
  <c r="BK479"/>
  <c r="J479"/>
  <c r="BE479"/>
  <c r="BI477"/>
  <c r="BH477"/>
  <c r="BG477"/>
  <c r="BF477"/>
  <c r="T477"/>
  <c r="R477"/>
  <c r="P477"/>
  <c r="BK477"/>
  <c r="J477"/>
  <c r="BE477"/>
  <c r="BI475"/>
  <c r="BH475"/>
  <c r="BG475"/>
  <c r="BF475"/>
  <c r="T475"/>
  <c r="R475"/>
  <c r="P475"/>
  <c r="BK475"/>
  <c r="J475"/>
  <c r="BE475"/>
  <c r="BI473"/>
  <c r="BH473"/>
  <c r="BG473"/>
  <c r="BF473"/>
  <c r="T473"/>
  <c r="R473"/>
  <c r="P473"/>
  <c r="BK473"/>
  <c r="J473"/>
  <c r="BE473"/>
  <c r="BI471"/>
  <c r="BH471"/>
  <c r="BG471"/>
  <c r="BF471"/>
  <c r="T471"/>
  <c r="T470"/>
  <c r="R471"/>
  <c r="R470"/>
  <c r="P471"/>
  <c r="P470"/>
  <c r="BK471"/>
  <c r="BK470"/>
  <c r="J470"/>
  <c r="J471"/>
  <c r="BE471"/>
  <c r="J76"/>
  <c r="BI469"/>
  <c r="BH469"/>
  <c r="BG469"/>
  <c r="BF469"/>
  <c r="T469"/>
  <c r="R469"/>
  <c r="P469"/>
  <c r="BK469"/>
  <c r="J469"/>
  <c r="BE469"/>
  <c r="BI466"/>
  <c r="BH466"/>
  <c r="BG466"/>
  <c r="BF466"/>
  <c r="T466"/>
  <c r="R466"/>
  <c r="P466"/>
  <c r="BK466"/>
  <c r="J466"/>
  <c r="BE466"/>
  <c r="BI463"/>
  <c r="BH463"/>
  <c r="BG463"/>
  <c r="BF463"/>
  <c r="T463"/>
  <c r="R463"/>
  <c r="P463"/>
  <c r="BK463"/>
  <c r="J463"/>
  <c r="BE463"/>
  <c r="BI459"/>
  <c r="BH459"/>
  <c r="BG459"/>
  <c r="BF459"/>
  <c r="T459"/>
  <c r="R459"/>
  <c r="P459"/>
  <c r="BK459"/>
  <c r="J459"/>
  <c r="BE459"/>
  <c r="BI457"/>
  <c r="BH457"/>
  <c r="BG457"/>
  <c r="BF457"/>
  <c r="T457"/>
  <c r="R457"/>
  <c r="P457"/>
  <c r="BK457"/>
  <c r="J457"/>
  <c r="BE457"/>
  <c r="BI455"/>
  <c r="BH455"/>
  <c r="BG455"/>
  <c r="BF455"/>
  <c r="T455"/>
  <c r="R455"/>
  <c r="P455"/>
  <c r="BK455"/>
  <c r="J455"/>
  <c r="BE455"/>
  <c r="BI453"/>
  <c r="BH453"/>
  <c r="BG453"/>
  <c r="BF453"/>
  <c r="T453"/>
  <c r="R453"/>
  <c r="P453"/>
  <c r="BK453"/>
  <c r="J453"/>
  <c r="BE453"/>
  <c r="BI451"/>
  <c r="BH451"/>
  <c r="BG451"/>
  <c r="BF451"/>
  <c r="T451"/>
  <c r="R451"/>
  <c r="P451"/>
  <c r="BK451"/>
  <c r="J451"/>
  <c r="BE451"/>
  <c r="BI449"/>
  <c r="BH449"/>
  <c r="BG449"/>
  <c r="BF449"/>
  <c r="T449"/>
  <c r="R449"/>
  <c r="P449"/>
  <c r="BK449"/>
  <c r="J449"/>
  <c r="BE449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2"/>
  <c r="BH432"/>
  <c r="BG432"/>
  <c r="BF432"/>
  <c r="T432"/>
  <c r="R432"/>
  <c r="P432"/>
  <c r="BK432"/>
  <c r="J432"/>
  <c r="BE432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18"/>
  <c r="BH418"/>
  <c r="BG418"/>
  <c r="BF418"/>
  <c r="T418"/>
  <c r="T417"/>
  <c r="R418"/>
  <c r="R417"/>
  <c r="P418"/>
  <c r="P417"/>
  <c r="BK418"/>
  <c r="BK417"/>
  <c r="J417"/>
  <c r="J418"/>
  <c r="BE418"/>
  <c r="J75"/>
  <c r="BI416"/>
  <c r="BH416"/>
  <c r="BG416"/>
  <c r="BF416"/>
  <c r="T416"/>
  <c r="R416"/>
  <c r="P416"/>
  <c r="BK416"/>
  <c r="J416"/>
  <c r="BE416"/>
  <c r="BI414"/>
  <c r="BH414"/>
  <c r="BG414"/>
  <c r="BF414"/>
  <c r="T414"/>
  <c r="R414"/>
  <c r="P414"/>
  <c r="BK414"/>
  <c r="J414"/>
  <c r="BE414"/>
  <c r="BI412"/>
  <c r="BH412"/>
  <c r="BG412"/>
  <c r="BF412"/>
  <c r="T412"/>
  <c r="R412"/>
  <c r="P412"/>
  <c r="BK412"/>
  <c r="J412"/>
  <c r="BE412"/>
  <c r="BI410"/>
  <c r="BH410"/>
  <c r="BG410"/>
  <c r="BF410"/>
  <c r="T410"/>
  <c r="R410"/>
  <c r="P410"/>
  <c r="BK410"/>
  <c r="J410"/>
  <c r="BE410"/>
  <c r="BI408"/>
  <c r="BH408"/>
  <c r="BG408"/>
  <c r="BF408"/>
  <c r="T408"/>
  <c r="R408"/>
  <c r="P408"/>
  <c r="BK408"/>
  <c r="J408"/>
  <c r="BE408"/>
  <c r="BI406"/>
  <c r="BH406"/>
  <c r="BG406"/>
  <c r="BF406"/>
  <c r="T406"/>
  <c r="R406"/>
  <c r="P406"/>
  <c r="BK406"/>
  <c r="J406"/>
  <c r="BE406"/>
  <c r="BI404"/>
  <c r="BH404"/>
  <c r="BG404"/>
  <c r="BF404"/>
  <c r="T404"/>
  <c r="R404"/>
  <c r="P404"/>
  <c r="BK404"/>
  <c r="J404"/>
  <c r="BE404"/>
  <c r="BI402"/>
  <c r="BH402"/>
  <c r="BG402"/>
  <c r="BF402"/>
  <c r="T402"/>
  <c r="R402"/>
  <c r="P402"/>
  <c r="BK402"/>
  <c r="J402"/>
  <c r="BE402"/>
  <c r="BI400"/>
  <c r="BH400"/>
  <c r="BG400"/>
  <c r="BF400"/>
  <c r="T400"/>
  <c r="R400"/>
  <c r="P400"/>
  <c r="BK400"/>
  <c r="J400"/>
  <c r="BE400"/>
  <c r="BI398"/>
  <c r="BH398"/>
  <c r="BG398"/>
  <c r="BF398"/>
  <c r="T398"/>
  <c r="R398"/>
  <c r="P398"/>
  <c r="BK398"/>
  <c r="J398"/>
  <c r="BE398"/>
  <c r="BI396"/>
  <c r="BH396"/>
  <c r="BG396"/>
  <c r="BF396"/>
  <c r="T396"/>
  <c r="R396"/>
  <c r="P396"/>
  <c r="BK396"/>
  <c r="J396"/>
  <c r="BE396"/>
  <c r="BI392"/>
  <c r="BH392"/>
  <c r="BG392"/>
  <c r="BF392"/>
  <c r="T392"/>
  <c r="R392"/>
  <c r="P392"/>
  <c r="BK392"/>
  <c r="J392"/>
  <c r="BE392"/>
  <c r="BI391"/>
  <c r="BH391"/>
  <c r="BG391"/>
  <c r="BF391"/>
  <c r="T391"/>
  <c r="R391"/>
  <c r="P391"/>
  <c r="BK391"/>
  <c r="J391"/>
  <c r="BE391"/>
  <c r="BI390"/>
  <c r="BH390"/>
  <c r="BG390"/>
  <c r="BF390"/>
  <c r="T390"/>
  <c r="R390"/>
  <c r="P390"/>
  <c r="BK390"/>
  <c r="J390"/>
  <c r="BE390"/>
  <c r="BI388"/>
  <c r="BH388"/>
  <c r="BG388"/>
  <c r="BF388"/>
  <c r="T388"/>
  <c r="R388"/>
  <c r="P388"/>
  <c r="BK388"/>
  <c r="J388"/>
  <c r="BE388"/>
  <c r="BI387"/>
  <c r="BH387"/>
  <c r="BG387"/>
  <c r="BF387"/>
  <c r="T387"/>
  <c r="R387"/>
  <c r="P387"/>
  <c r="BK387"/>
  <c r="J387"/>
  <c r="BE387"/>
  <c r="BI383"/>
  <c r="BH383"/>
  <c r="BG383"/>
  <c r="BF383"/>
  <c r="T383"/>
  <c r="R383"/>
  <c r="P383"/>
  <c r="BK383"/>
  <c r="J383"/>
  <c r="BE383"/>
  <c r="BI381"/>
  <c r="BH381"/>
  <c r="BG381"/>
  <c r="BF381"/>
  <c r="T381"/>
  <c r="R381"/>
  <c r="P381"/>
  <c r="BK381"/>
  <c r="J381"/>
  <c r="BE381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71"/>
  <c r="BH371"/>
  <c r="BG371"/>
  <c r="BF371"/>
  <c r="T371"/>
  <c r="R371"/>
  <c r="P371"/>
  <c r="BK371"/>
  <c r="J371"/>
  <c r="BE371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/>
  <c r="BI365"/>
  <c r="BH365"/>
  <c r="BG365"/>
  <c r="BF365"/>
  <c r="T365"/>
  <c r="R365"/>
  <c r="P365"/>
  <c r="BK365"/>
  <c r="J365"/>
  <c r="BE365"/>
  <c r="BI363"/>
  <c r="BH363"/>
  <c r="BG363"/>
  <c r="BF363"/>
  <c r="T363"/>
  <c r="T362"/>
  <c r="R363"/>
  <c r="R362"/>
  <c r="P363"/>
  <c r="P362"/>
  <c r="BK363"/>
  <c r="BK362"/>
  <c r="J362"/>
  <c r="J363"/>
  <c r="BE363"/>
  <c r="J7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36"/>
  <c r="BH336"/>
  <c r="BG336"/>
  <c r="BF336"/>
  <c r="T336"/>
  <c r="R336"/>
  <c r="P336"/>
  <c r="BK336"/>
  <c r="J336"/>
  <c r="BE336"/>
  <c r="BI334"/>
  <c r="BH334"/>
  <c r="BG334"/>
  <c r="BF334"/>
  <c r="T334"/>
  <c r="R334"/>
  <c r="P334"/>
  <c r="BK334"/>
  <c r="J334"/>
  <c r="BE334"/>
  <c r="BI328"/>
  <c r="BH328"/>
  <c r="BG328"/>
  <c r="BF328"/>
  <c r="T328"/>
  <c r="T327"/>
  <c r="T326"/>
  <c r="R328"/>
  <c r="R327"/>
  <c r="R326"/>
  <c r="P328"/>
  <c r="P327"/>
  <c r="P326"/>
  <c r="BK328"/>
  <c r="BK327"/>
  <c r="J327"/>
  <c r="BK326"/>
  <c r="J326"/>
  <c r="J328"/>
  <c r="BE328"/>
  <c r="J73"/>
  <c r="J72"/>
  <c r="BI325"/>
  <c r="BH325"/>
  <c r="BG325"/>
  <c r="BF325"/>
  <c r="T325"/>
  <c r="T324"/>
  <c r="R325"/>
  <c r="R324"/>
  <c r="P325"/>
  <c r="P324"/>
  <c r="BK325"/>
  <c r="BK324"/>
  <c r="J324"/>
  <c r="J325"/>
  <c r="BE325"/>
  <c r="J71"/>
  <c r="BI322"/>
  <c r="BH322"/>
  <c r="BG322"/>
  <c r="BF322"/>
  <c r="T322"/>
  <c r="R322"/>
  <c r="P322"/>
  <c r="BK322"/>
  <c r="J322"/>
  <c r="BE322"/>
  <c r="BI320"/>
  <c r="BH320"/>
  <c r="BG320"/>
  <c r="BF320"/>
  <c r="T320"/>
  <c r="R320"/>
  <c r="P320"/>
  <c r="BK320"/>
  <c r="J320"/>
  <c r="BE320"/>
  <c r="BI318"/>
  <c r="BH318"/>
  <c r="BG318"/>
  <c r="BF318"/>
  <c r="T318"/>
  <c r="R318"/>
  <c r="P318"/>
  <c r="BK318"/>
  <c r="J318"/>
  <c r="BE318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2"/>
  <c r="BH302"/>
  <c r="BG302"/>
  <c r="BF302"/>
  <c r="T302"/>
  <c r="R302"/>
  <c r="P302"/>
  <c r="BK302"/>
  <c r="J302"/>
  <c r="BE302"/>
  <c r="BI300"/>
  <c r="BH300"/>
  <c r="BG300"/>
  <c r="BF300"/>
  <c r="T300"/>
  <c r="T299"/>
  <c r="R300"/>
  <c r="R299"/>
  <c r="P300"/>
  <c r="P299"/>
  <c r="BK300"/>
  <c r="BK299"/>
  <c r="J299"/>
  <c r="J300"/>
  <c r="BE300"/>
  <c r="J70"/>
  <c r="BI297"/>
  <c r="BH297"/>
  <c r="BG297"/>
  <c r="BF297"/>
  <c r="T297"/>
  <c r="R297"/>
  <c r="P297"/>
  <c r="BK297"/>
  <c r="J297"/>
  <c r="BE297"/>
  <c r="BI295"/>
  <c r="BH295"/>
  <c r="BG295"/>
  <c r="BF295"/>
  <c r="T295"/>
  <c r="R295"/>
  <c r="P295"/>
  <c r="BK295"/>
  <c r="J295"/>
  <c r="BE295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3"/>
  <c r="BH273"/>
  <c r="BG273"/>
  <c r="BF273"/>
  <c r="T273"/>
  <c r="R273"/>
  <c r="P273"/>
  <c r="BK273"/>
  <c r="J273"/>
  <c r="BE273"/>
  <c r="BI267"/>
  <c r="BH267"/>
  <c r="BG267"/>
  <c r="BF267"/>
  <c r="T267"/>
  <c r="R267"/>
  <c r="P267"/>
  <c r="BK267"/>
  <c r="J267"/>
  <c r="BE267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7"/>
  <c r="BH237"/>
  <c r="BG237"/>
  <c r="BF237"/>
  <c r="T237"/>
  <c r="T236"/>
  <c r="R237"/>
  <c r="R236"/>
  <c r="P237"/>
  <c r="P236"/>
  <c r="BK237"/>
  <c r="BK236"/>
  <c r="J236"/>
  <c r="J237"/>
  <c r="BE237"/>
  <c r="J69"/>
  <c r="BI235"/>
  <c r="BH235"/>
  <c r="BG235"/>
  <c r="BF235"/>
  <c r="T235"/>
  <c r="R235"/>
  <c r="P235"/>
  <c r="BK235"/>
  <c r="J235"/>
  <c r="BE235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5"/>
  <c r="BH215"/>
  <c r="BG215"/>
  <c r="BF215"/>
  <c r="T215"/>
  <c r="T214"/>
  <c r="R215"/>
  <c r="R214"/>
  <c r="P215"/>
  <c r="P214"/>
  <c r="BK215"/>
  <c r="BK214"/>
  <c r="J214"/>
  <c r="J215"/>
  <c r="BE215"/>
  <c r="J68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4"/>
  <c r="BH184"/>
  <c r="BG184"/>
  <c r="BF184"/>
  <c r="T184"/>
  <c r="R184"/>
  <c r="P184"/>
  <c r="BK184"/>
  <c r="J184"/>
  <c r="BE184"/>
  <c r="BI182"/>
  <c r="BH182"/>
  <c r="BG182"/>
  <c r="BF182"/>
  <c r="T182"/>
  <c r="T181"/>
  <c r="R182"/>
  <c r="R181"/>
  <c r="P182"/>
  <c r="P181"/>
  <c r="BK182"/>
  <c r="BK181"/>
  <c r="J181"/>
  <c r="J182"/>
  <c r="BE182"/>
  <c r="J67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7"/>
  <c r="BH137"/>
  <c r="BG137"/>
  <c r="BF137"/>
  <c r="T137"/>
  <c r="T136"/>
  <c r="R137"/>
  <c r="R136"/>
  <c r="P137"/>
  <c r="P136"/>
  <c r="BK137"/>
  <c r="BK136"/>
  <c r="J136"/>
  <c r="J137"/>
  <c r="BE137"/>
  <c r="J6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2"/>
  <c r="F39"/>
  <c i="1" r="BD56"/>
  <c i="2" r="BH112"/>
  <c r="F38"/>
  <c i="1" r="BC56"/>
  <c i="2" r="BG112"/>
  <c r="F37"/>
  <c i="1" r="BB56"/>
  <c i="2" r="BF112"/>
  <c r="J36"/>
  <c i="1" r="AW56"/>
  <c i="2" r="F36"/>
  <c i="1" r="BA56"/>
  <c i="2" r="T112"/>
  <c r="T111"/>
  <c r="T110"/>
  <c r="T109"/>
  <c r="R112"/>
  <c r="R111"/>
  <c r="R110"/>
  <c r="R109"/>
  <c r="P112"/>
  <c r="P111"/>
  <c r="P110"/>
  <c r="P109"/>
  <c i="1" r="AU56"/>
  <c i="2" r="BK112"/>
  <c r="BK111"/>
  <c r="J111"/>
  <c r="BK110"/>
  <c r="J110"/>
  <c r="BK109"/>
  <c r="J109"/>
  <c r="J63"/>
  <c r="J32"/>
  <c i="1" r="AG56"/>
  <c i="2" r="J112"/>
  <c r="BE112"/>
  <c r="J35"/>
  <c i="1" r="AV56"/>
  <c i="2" r="F35"/>
  <c i="1" r="AZ56"/>
  <c i="2" r="J65"/>
  <c r="J64"/>
  <c r="J105"/>
  <c r="F105"/>
  <c r="F103"/>
  <c r="E101"/>
  <c r="J58"/>
  <c r="F58"/>
  <c r="F56"/>
  <c r="E54"/>
  <c r="J41"/>
  <c r="J26"/>
  <c r="E26"/>
  <c r="J106"/>
  <c r="J59"/>
  <c r="J25"/>
  <c r="J20"/>
  <c r="E20"/>
  <c r="F106"/>
  <c r="F59"/>
  <c r="J19"/>
  <c r="J14"/>
  <c r="J103"/>
  <c r="J56"/>
  <c r="E7"/>
  <c r="E97"/>
  <c r="E50"/>
  <c i="1" r="BD84"/>
  <c r="BC84"/>
  <c r="BB84"/>
  <c r="BA84"/>
  <c r="AZ84"/>
  <c r="AY84"/>
  <c r="AX84"/>
  <c r="AW84"/>
  <c r="AV84"/>
  <c r="AU84"/>
  <c r="AT84"/>
  <c r="AS84"/>
  <c r="AG84"/>
  <c r="BD78"/>
  <c r="BC78"/>
  <c r="BB78"/>
  <c r="BA78"/>
  <c r="AZ78"/>
  <c r="AY78"/>
  <c r="AX78"/>
  <c r="AW78"/>
  <c r="AV78"/>
  <c r="AU78"/>
  <c r="AT78"/>
  <c r="AS78"/>
  <c r="AG78"/>
  <c r="BD73"/>
  <c r="BC73"/>
  <c r="BB73"/>
  <c r="BA73"/>
  <c r="AZ73"/>
  <c r="AY73"/>
  <c r="AX73"/>
  <c r="AW73"/>
  <c r="AV73"/>
  <c r="AU73"/>
  <c r="AT73"/>
  <c r="AS73"/>
  <c r="AG73"/>
  <c r="BD68"/>
  <c r="BC68"/>
  <c r="BB68"/>
  <c r="BA68"/>
  <c r="AZ68"/>
  <c r="AY68"/>
  <c r="AX68"/>
  <c r="AW68"/>
  <c r="AV68"/>
  <c r="AU68"/>
  <c r="AT68"/>
  <c r="AS68"/>
  <c r="AG68"/>
  <c r="BD63"/>
  <c r="BC63"/>
  <c r="BB63"/>
  <c r="BA63"/>
  <c r="AZ63"/>
  <c r="AY63"/>
  <c r="AX63"/>
  <c r="AW63"/>
  <c r="AV63"/>
  <c r="AU63"/>
  <c r="AT63"/>
  <c r="AS63"/>
  <c r="AG63"/>
  <c r="BD55"/>
  <c r="BC55"/>
  <c r="BB55"/>
  <c r="BA55"/>
  <c r="AZ55"/>
  <c r="AY55"/>
  <c r="AX55"/>
  <c r="AW55"/>
  <c r="AV55"/>
  <c r="AU55"/>
  <c r="AT55"/>
  <c r="AS55"/>
  <c r="AG55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91"/>
  <c r="AN91"/>
  <c r="AT90"/>
  <c r="AN90"/>
  <c r="AT89"/>
  <c r="AN89"/>
  <c r="AT88"/>
  <c r="AN88"/>
  <c r="AT87"/>
  <c r="AN87"/>
  <c r="AT86"/>
  <c r="AN86"/>
  <c r="AT85"/>
  <c r="AN85"/>
  <c r="AN84"/>
  <c r="AT83"/>
  <c r="AN83"/>
  <c r="AT82"/>
  <c r="AN82"/>
  <c r="AT81"/>
  <c r="AN81"/>
  <c r="AT80"/>
  <c r="AN80"/>
  <c r="AT79"/>
  <c r="AN79"/>
  <c r="AN78"/>
  <c r="AT77"/>
  <c r="AN77"/>
  <c r="AT76"/>
  <c r="AN76"/>
  <c r="AT75"/>
  <c r="AN75"/>
  <c r="AT74"/>
  <c r="AN74"/>
  <c r="AN73"/>
  <c r="AT72"/>
  <c r="AN72"/>
  <c r="AT71"/>
  <c r="AN71"/>
  <c r="AT70"/>
  <c r="AN70"/>
  <c r="AT69"/>
  <c r="AN69"/>
  <c r="AN68"/>
  <c r="AT67"/>
  <c r="AN67"/>
  <c r="AT66"/>
  <c r="AN66"/>
  <c r="AT65"/>
  <c r="AN65"/>
  <c r="AT64"/>
  <c r="AN64"/>
  <c r="AN63"/>
  <c r="AT62"/>
  <c r="AN62"/>
  <c r="AT61"/>
  <c r="AN61"/>
  <c r="AT60"/>
  <c r="AN60"/>
  <c r="AT59"/>
  <c r="AN59"/>
  <c r="AT58"/>
  <c r="AN58"/>
  <c r="AT57"/>
  <c r="AN57"/>
  <c r="AT56"/>
  <c r="AN56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<sst xmlns="http://schemas.openxmlformats.org/spreadsheetml/2006/main">
  <si>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</si>
  <si>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</si>
  <si>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</si>
  <si>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</si>
  <si>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</si>
  <si>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{25c382bd-bd23-4484-8a76-0c86cd2170eb}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</si>
  <si>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</si>
  <si>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</si>
  <si>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</si>
  <si>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</si>
  <si>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</si>
  <si>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</si>
  <si>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</si>
  <si>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</si>
  <si>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191017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</si>
  <si>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</si>
  <si>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</si>
  <si>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Jižního náměstí</t>
  </si>
  <si>
    <t>KSO:</t>
  </si>
  <si>
    <t>822 57 36</t>
  </si>
  <si>
    <t>CC-CZ:</t>
  </si>
  <si>
    <t>24208</t>
  </si>
  <si>
    <t>Místo:</t>
  </si>
  <si>
    <t>Praha 14</t>
  </si>
  <si>
    <t>Datum:</t>
  </si>
  <si>
    <t>17. 10. 2019</t>
  </si>
  <si>
    <t>CZ-CPV:</t>
  </si>
  <si>
    <t>45233161-5</t>
  </si>
  <si>
    <t>CZ-CPA:</t>
  </si>
  <si>
    <t>42.11.20</t>
  </si>
  <si>
    <t>Zadavatel:</t>
  </si>
  <si>
    <t>IČ:</t>
  </si>
  <si>
    <t>03447286</t>
  </si>
  <si>
    <t>TSK hl. m. Prahy a.s.</t>
  </si>
  <si>
    <t>DIČ:</t>
  </si>
  <si>
    <t>CZ03447286</t>
  </si>
  <si>
    <t>Uchazeč:</t>
  </si>
  <si>
    <t>Vyplň údaj</t>
  </si>
  <si>
    <t>Projektant:</t>
  </si>
  <si>
    <t>26760312</t>
  </si>
  <si>
    <t>d plus projektová a inženýrská a.s.</t>
  </si>
  <si>
    <t>CZ26760312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</si>
  <si>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</si>
  <si>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</si>
  <si>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</si>
  <si>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</si>
  <si>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</si>
  <si>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</si>
  <si>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</si>
  <si>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</si>
  <si>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</si>
  <si>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</si>
  <si>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</si>
  <si>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</si>
  <si>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</si>
  <si>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</si>
  <si>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</si>
  <si>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</si>
  <si>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</si>
  <si>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</si>
  <si>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</si>
  <si>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</si>
  <si>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</si>
  <si>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</si>
  <si>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</si>
  <si>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</si>
  <si>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</si>
  <si>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</si>
  <si>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</si>
  <si>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</si>
  <si>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</si>
  <si>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</si>
  <si>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</si>
  <si>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</si>
  <si>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</si>
  <si>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</si>
  <si>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</si>
  <si>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</si>
  <si>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</si>
  <si>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</si>
  <si>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</si>
  <si>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</si>
  <si>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</si>
  <si>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</si>
  <si>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</si>
  <si>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</si>
  <si>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SO01</t>
  </si>
  <si>
    <t>Zázemí pro stánky</t>
  </si>
  <si>
    <t>STA</t>
  </si>
  <si>
    <t>1</t>
  </si>
  <si>
    <t>{fa75cffd-2d02-47a1-a0c4-d6ec39130aef}</t>
  </si>
  <si>
    <t>2</t>
  </si>
  <si>
    <t>/</t>
  </si>
  <si>
    <t>01a</t>
  </si>
  <si>
    <t>ASŘ</t>
  </si>
  <si>
    <t>Soupis</t>
  </si>
  <si>
    <t>{7565e83d-0ef7-4c18-81d2-1cd03b0a69e8}</t>
  </si>
  <si>
    <t>01b</t>
  </si>
  <si>
    <t>VZT</t>
  </si>
  <si>
    <t>{f79074d6-aadc-4e9d-92b5-59e2986f4158}</t>
  </si>
  <si>
    <t>01c</t>
  </si>
  <si>
    <t>ZTI</t>
  </si>
  <si>
    <t>{5644c634-fd03-4f18-93a2-747c9198c8a1}</t>
  </si>
  <si>
    <t>01d</t>
  </si>
  <si>
    <t>Elektro</t>
  </si>
  <si>
    <t>{c8accd44-3396-4e61-aed5-ee5ec008f575}</t>
  </si>
  <si>
    <t>01e</t>
  </si>
  <si>
    <t>Technologie fontány</t>
  </si>
  <si>
    <t>{eb56bc5a-6bcb-4462-b154-a22a16edd426}</t>
  </si>
  <si>
    <t>SO05</t>
  </si>
  <si>
    <t>Dětské hřiště</t>
  </si>
  <si>
    <t>{b62ae754-bdb1-4c5e-a666-2a7b18d48667}</t>
  </si>
  <si>
    <t>SO06</t>
  </si>
  <si>
    <t>Lavice se zelení</t>
  </si>
  <si>
    <t>{a8357cb8-deae-428f-8827-1c157dbdc165}</t>
  </si>
  <si>
    <t>SO07</t>
  </si>
  <si>
    <t>Vodní prvek se sochou</t>
  </si>
  <si>
    <t>{18d8cf67-7ec7-4a45-b491-bda6a6a59206}</t>
  </si>
  <si>
    <t>07a</t>
  </si>
  <si>
    <t>{36a97093-9156-4505-8699-5f06959c0f27}</t>
  </si>
  <si>
    <t>07b</t>
  </si>
  <si>
    <t>{61328ef4-8e24-4ae0-897f-892d20f3ce7e}</t>
  </si>
  <si>
    <t>SO08</t>
  </si>
  <si>
    <t>Mobiliář</t>
  </si>
  <si>
    <t>{b268f963-8e92-44df-9676-6e5d54233d5c}</t>
  </si>
  <si>
    <t>SO20</t>
  </si>
  <si>
    <t>Přeložka vodovodu</t>
  </si>
  <si>
    <t>{3e361690-fcca-4bcb-b9bd-62feadf13822}</t>
  </si>
  <si>
    <t>SO21</t>
  </si>
  <si>
    <t>Přeložky plynovodů</t>
  </si>
  <si>
    <t>{55e6471f-3283-4b8f-8147-1bef6a5863da}</t>
  </si>
  <si>
    <t>21a</t>
  </si>
  <si>
    <t>Stavební práce</t>
  </si>
  <si>
    <t>{e1458755-9f54-485b-9179-7cf671404ee9}</t>
  </si>
  <si>
    <t>21b</t>
  </si>
  <si>
    <t>Plynovody</t>
  </si>
  <si>
    <t>{a06a9a51-c497-429c-b1d2-033de5ebd23c}</t>
  </si>
  <si>
    <t>SO22</t>
  </si>
  <si>
    <t>Přeložky silnoproudu</t>
  </si>
  <si>
    <t>{590dac8e-e039-4e57-9388-c49e0236707c}</t>
  </si>
  <si>
    <t>SO23</t>
  </si>
  <si>
    <t>Přeložky slaboproudu</t>
  </si>
  <si>
    <t>{66b984c6-509a-4fe7-89a0-a87c7a42e50d}</t>
  </si>
  <si>
    <t>SO40</t>
  </si>
  <si>
    <t>Areálová kanalizace</t>
  </si>
  <si>
    <t>{1c4b1172-39c1-43c5-bf51-9ae625e08755}</t>
  </si>
  <si>
    <t>40a</t>
  </si>
  <si>
    <t>Potrubí</t>
  </si>
  <si>
    <t>{662efd04-9b54-4b43-a989-d37bcd74c0ff}</t>
  </si>
  <si>
    <t>40b</t>
  </si>
  <si>
    <t>Šachty</t>
  </si>
  <si>
    <t>{7c1b2906-faa3-464f-a431-7451da1da1d5}</t>
  </si>
  <si>
    <t>40c</t>
  </si>
  <si>
    <t>Retenční nádrž</t>
  </si>
  <si>
    <t>{80a80ed5-37f3-4b77-8817-c1e3e38636d5}</t>
  </si>
  <si>
    <t>SO41</t>
  </si>
  <si>
    <t>Areálový vodovod</t>
  </si>
  <si>
    <t>{bc1bef05-78af-4c2b-936d-2a1297825ea9}</t>
  </si>
  <si>
    <t>SO42</t>
  </si>
  <si>
    <t>Přípojky plynovodů</t>
  </si>
  <si>
    <t>{d1a2f036-139a-43cd-a47e-da38d505eeef}</t>
  </si>
  <si>
    <t>42a</t>
  </si>
  <si>
    <t>{b1350f61-8551-4092-855c-406cadc499a8}</t>
  </si>
  <si>
    <t>42b</t>
  </si>
  <si>
    <t>Přípojky</t>
  </si>
  <si>
    <t>{8284c10e-8bcb-4e7a-a23f-09c52c787f07}</t>
  </si>
  <si>
    <t>SO43</t>
  </si>
  <si>
    <t>Areálový silnoproud</t>
  </si>
  <si>
    <t>{43e4a500-b57f-429c-868e-895262f16b66}</t>
  </si>
  <si>
    <t>SO44</t>
  </si>
  <si>
    <t>Areálový slaboproud</t>
  </si>
  <si>
    <t>{376e094b-2956-4bfe-b244-b319cb777fd5}</t>
  </si>
  <si>
    <t>SO45</t>
  </si>
  <si>
    <t>Veřejné osvětlení</t>
  </si>
  <si>
    <t>{75906ba6-ab72-487a-8123-e14add7cc89e}</t>
  </si>
  <si>
    <t>SO60</t>
  </si>
  <si>
    <t>Komunikace</t>
  </si>
  <si>
    <t>{28547105-166f-4d5b-b553-946ec5986ddb}</t>
  </si>
  <si>
    <t>60a</t>
  </si>
  <si>
    <t>Demolice</t>
  </si>
  <si>
    <t>{2c7ffd78-2240-4aba-86fc-95096befee27}</t>
  </si>
  <si>
    <t>60b</t>
  </si>
  <si>
    <t>Nové komunikace</t>
  </si>
  <si>
    <t>{f986cdcd-4d30-4d79-9192-47dcf5dcc6bb}</t>
  </si>
  <si>
    <t>60c</t>
  </si>
  <si>
    <t>Venkovní schodiště</t>
  </si>
  <si>
    <t>{0fa78f84-e225-41bf-883a-163aa9caf2a4}</t>
  </si>
  <si>
    <t>60d</t>
  </si>
  <si>
    <t>Kotvení vánočního stromu</t>
  </si>
  <si>
    <t>{049fb09a-6e05-4d2c-b064-3bfbf7795e11}</t>
  </si>
  <si>
    <t>60e</t>
  </si>
  <si>
    <t>Sanace zemní pláně</t>
  </si>
  <si>
    <t>{e066f2f6-dd03-45ea-ac8f-99acf37661fc}</t>
  </si>
  <si>
    <t>SO80</t>
  </si>
  <si>
    <t>Sadové úpravy</t>
  </si>
  <si>
    <t>{ab51d0fd-1948-40a9-a8fd-144bd7cd47a7}</t>
  </si>
  <si>
    <t>VRN</t>
  </si>
  <si>
    <t>VON</t>
  </si>
  <si>
    <t>{453e902d-d6f8-42b6-afaf-22d233dd1fe8}</t>
  </si>
  <si>
    <t>Shv</t>
  </si>
  <si>
    <t>Plocha vodorovné hydroizolace</t>
  </si>
  <si>
    <t>m2</t>
  </si>
  <si>
    <t>51,53</t>
  </si>
  <si>
    <t>Shs</t>
  </si>
  <si>
    <t>Plocha svislé hydroizolace</t>
  </si>
  <si>
    <t>41,89</t>
  </si>
  <si>
    <t>KRYCÍ LIST SOUPISU PRACÍ</t>
  </si>
  <si>
    <t>Sti_F2</t>
  </si>
  <si>
    <t>Plocha TI F2</t>
  </si>
  <si>
    <t>16,91</t>
  </si>
  <si>
    <t>Skr_F2</t>
  </si>
  <si>
    <t>Plocha krytiny F2</t>
  </si>
  <si>
    <t>20,2</t>
  </si>
  <si>
    <t>S_F1</t>
  </si>
  <si>
    <t>Plocha F1</t>
  </si>
  <si>
    <t>17,2</t>
  </si>
  <si>
    <t>Lsok_F2</t>
  </si>
  <si>
    <t>Délka soklu F2</t>
  </si>
  <si>
    <t>m</t>
  </si>
  <si>
    <t>44,9</t>
  </si>
  <si>
    <t>Objekt:</t>
  </si>
  <si>
    <t>S_C</t>
  </si>
  <si>
    <t>Plocha podhledů</t>
  </si>
  <si>
    <t>40,4</t>
  </si>
  <si>
    <t>SO01 - Zázemí pro stánky</t>
  </si>
  <si>
    <t>Ssj</t>
  </si>
  <si>
    <t>Plocha jádrové omítky stěn</t>
  </si>
  <si>
    <t>164</t>
  </si>
  <si>
    <t>Soupis:</t>
  </si>
  <si>
    <t>Sko</t>
  </si>
  <si>
    <t>Plocha keramického obkladu</t>
  </si>
  <si>
    <t>113,1</t>
  </si>
  <si>
    <t>01a - ASŘ</t>
  </si>
  <si>
    <t>Vvyk</t>
  </si>
  <si>
    <t>Objem vykopávek</t>
  </si>
  <si>
    <t>m3</t>
  </si>
  <si>
    <t>64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</si>
  <si>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</si>
  <si>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</si>
  <si>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</si>
  <si>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</si>
  <si>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</si>
  <si>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</si>
  <si>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</si>
  <si>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</si>
  <si>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</si>
  <si>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</si>
  <si>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</si>
  <si>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</si>
  <si>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</si>
  <si>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</si>
  <si>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</si>
  <si>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</si>
  <si>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</si>
  <si>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</si>
  <si>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</si>
  <si>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</si>
  <si>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</si>
  <si>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</si>
  <si>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</si>
  <si>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</si>
  <si>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</si>
  <si>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</si>
  <si>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</si>
  <si>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</si>
  <si>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</si>
  <si>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</si>
  <si>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</si>
  <si>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</si>
  <si>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</si>
  <si>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</si>
  <si>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</si>
  <si>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</si>
  <si>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</si>
  <si>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</si>
  <si>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</si>
  <si>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</si>
  <si>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</si>
  <si>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</si>
  <si>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</si>
  <si>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</si>
  <si>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</si>
  <si>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</si>
  <si>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131201101</t>
  </si>
  <si>
    <t>Hloubení nezapažených jam a zářezů s urovnáním dna do předepsaného profilu a spádu v hornině tř. 3 do 100 m3</t>
  </si>
  <si>
    <t>CS ÚRS 2019 02</t>
  </si>
  <si>
    <t>4</t>
  </si>
  <si>
    <t>-1304418449</t>
  </si>
  <si>
    <t>VV</t>
  </si>
  <si>
    <t>"Jižní část" 35,1</t>
  </si>
  <si>
    <t>"Severní část (snížená)" 27,6</t>
  </si>
  <si>
    <t>"Severní část - šachta 2" 1,3*1,0</t>
  </si>
  <si>
    <t>Součet</t>
  </si>
  <si>
    <t>131201109</t>
  </si>
  <si>
    <t>Hloubení nezapažených jam a zářezů s urovnáním dna do předepsaného profilu a spádu Příplatek k cenám za lepivost horniny tř. 3</t>
  </si>
  <si>
    <t>877247185</t>
  </si>
  <si>
    <t>64*0,3 'Přepočtené koeficientem množství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</si>
  <si>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</si>
  <si>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</si>
  <si>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</si>
  <si>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2069560371</t>
  </si>
  <si>
    <t>"Odvoz na mezideponii" vvyk</t>
  </si>
  <si>
    <t>"Odvoz na skládku" vvyk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</si>
  <si>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</si>
  <si>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</si>
  <si>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173462097</t>
  </si>
  <si>
    <t>128*10 'Přepočtené koeficientem množství</t>
  </si>
  <si>
    <t>5</t>
  </si>
  <si>
    <t>167101101</t>
  </si>
  <si>
    <t>Nakládání, skládání a překládání neulehlého výkopku nebo sypaniny nakládání, množství do 100 m3, z hornin tř. 1 až 4</t>
  </si>
  <si>
    <t>1601781721</t>
  </si>
  <si>
    <t>6</t>
  </si>
  <si>
    <t>171201201</t>
  </si>
  <si>
    <t>Uložení sypaniny na skládky</t>
  </si>
  <si>
    <t>1676607784</t>
  </si>
  <si>
    <t>"Přebytečný výkopek" Vvyk*2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</si>
  <si>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</si>
  <si>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</si>
  <si>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</si>
  <si>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</si>
  <si>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-758179213</t>
  </si>
  <si>
    <t>"Přebytečný výkopek" Vvyk</t>
  </si>
  <si>
    <t>64*1,8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</si>
  <si>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</si>
  <si>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</si>
  <si>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</si>
  <si>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1492967207</t>
  </si>
  <si>
    <t>"Zásyp okolo objektu" 29,2</t>
  </si>
  <si>
    <t>9</t>
  </si>
  <si>
    <t>M</t>
  </si>
  <si>
    <t>58331200</t>
  </si>
  <si>
    <t>štěrkopísek netříděný zásypový</t>
  </si>
  <si>
    <t>267901865</t>
  </si>
  <si>
    <t>29,2*1,8 'Přepočtené koeficientem množství</t>
  </si>
  <si>
    <t>Zakládání</t>
  </si>
  <si>
    <t>10</t>
  </si>
  <si>
    <t>271572211</t>
  </si>
  <si>
    <t>Podsyp pod základové konstrukce se zhutněním a urovnáním povrchu ze štěrkopísku netříděného</t>
  </si>
  <si>
    <t>1143009522</t>
  </si>
  <si>
    <t>"Jižní část" 15,0*0,4</t>
  </si>
  <si>
    <t>"Severní část (snížená)" 13,6*0,4</t>
  </si>
  <si>
    <t>11</t>
  </si>
  <si>
    <t>273313711</t>
  </si>
  <si>
    <t>Základy z betonu prostého desky z betonu kamenem neprokládaného tř. C 20/25</t>
  </si>
  <si>
    <t>1959803642</t>
  </si>
  <si>
    <t>"Podkladní beton - šachta" 3,9*1,7*0,1</t>
  </si>
  <si>
    <t>"Podkladní beton - šachta 2" 1,3*1,0*0,1</t>
  </si>
  <si>
    <t>12</t>
  </si>
  <si>
    <t>273321511</t>
  </si>
  <si>
    <t>Základy z betonu železového (bez výztuže) desky z betonu bez zvláštních nároků na prostředí tř. C 25/30</t>
  </si>
  <si>
    <t>-870671634</t>
  </si>
  <si>
    <t>"Deska - šachta" 3,9*1,7*0,2</t>
  </si>
  <si>
    <t>"Jižní část" 21,2*0,2</t>
  </si>
  <si>
    <t>"Klín mezi S a J částí" 5,1*(0,6*0,7)/2</t>
  </si>
  <si>
    <t>"Severní část (snížená)" 22,4*0,2</t>
  </si>
  <si>
    <t>"Deska - šachta 2" 1,3*1,0*0,2</t>
  </si>
  <si>
    <t>13</t>
  </si>
  <si>
    <t>273361821</t>
  </si>
  <si>
    <t>Výztuž základů desek z betonářské oceli 10 505 (R) nebo BSt 500</t>
  </si>
  <si>
    <t>-119098386</t>
  </si>
  <si>
    <t>P</t>
  </si>
  <si>
    <t>Poznámka k položce:_x000d_
Předpoklad: množství výztuže: deska: 120 kg/m3</t>
  </si>
  <si>
    <t>11,377*0,12</t>
  </si>
  <si>
    <t>14</t>
  </si>
  <si>
    <t>274313711</t>
  </si>
  <si>
    <t>Základy z betonu prostého pasy betonu kamenem neprokládaného tř. C 20/25</t>
  </si>
  <si>
    <t>1126765892</t>
  </si>
  <si>
    <t>"Jižní část" (3,6+2,7)*0,7</t>
  </si>
  <si>
    <t>"Severní část (snížená)" 8,8*0,7</t>
  </si>
  <si>
    <t>274351121</t>
  </si>
  <si>
    <t>Bednění základů pasů rovné zřízení</t>
  </si>
  <si>
    <t>-1577093875</t>
  </si>
  <si>
    <t>"Jižní část" (1,8+2,6)*0,8+(1,3+2,1)*0,4</t>
  </si>
  <si>
    <t>"Severní část (snížená)" 6,1*0,8*2+5,1*0,4*2</t>
  </si>
  <si>
    <t>16</t>
  </si>
  <si>
    <t>274351122</t>
  </si>
  <si>
    <t>Bednění základů pasů rovné odstranění</t>
  </si>
  <si>
    <t>247141718</t>
  </si>
  <si>
    <t>17</t>
  </si>
  <si>
    <t>274352241</t>
  </si>
  <si>
    <t>Bednění základů pasů kruhové nebo obloukové poloměru přes 4 m zřízení</t>
  </si>
  <si>
    <t>-896923590</t>
  </si>
  <si>
    <t>"Jižní část" (4,0+5,1)*0,8+(3,6+4,5)*0,4</t>
  </si>
  <si>
    <t>"Severní část (snížená)" (3,3+4,1)*0,8+(2,3+3,0)*0,4</t>
  </si>
  <si>
    <t>18</t>
  </si>
  <si>
    <t>274352242</t>
  </si>
  <si>
    <t>Bednění základů pasů kruhové nebo obloukové poloměru přes 4 m odstranění</t>
  </si>
  <si>
    <t>-1650277047</t>
  </si>
  <si>
    <t>19</t>
  </si>
  <si>
    <t>279321347</t>
  </si>
  <si>
    <t>Základové zdi z betonu železového (bez výztuže) bez zvláštních nároků na prostředí tř. C 25/30</t>
  </si>
  <si>
    <t>-374162002</t>
  </si>
  <si>
    <t>"Stěny - šachta" (3,9*1,7-2,9*0,9)*1,0</t>
  </si>
  <si>
    <t>"Stěny - šachta 2" (1,3*1,0-0,9*0,6)*0,7</t>
  </si>
  <si>
    <t>20</t>
  </si>
  <si>
    <t>279351121</t>
  </si>
  <si>
    <t>Bednění základových zdí rovné oboustranné za každou stranu zřízení</t>
  </si>
  <si>
    <t>1974168560</t>
  </si>
  <si>
    <t>"Stěny - šachta" (3,9+1,7)*2*1,3+(2,9+0,9)*2*1,0</t>
  </si>
  <si>
    <t>"Stěny - šachta 2" (1,3+1,0)*1,0+(0,9+0,6)*2*0,7</t>
  </si>
  <si>
    <t>279351122</t>
  </si>
  <si>
    <t>Bednění základových zdí rovné oboustranné za každou stranu odstranění</t>
  </si>
  <si>
    <t>1207441009</t>
  </si>
  <si>
    <t>22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</si>
  <si>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</si>
  <si>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</si>
  <si>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-1588824045</t>
  </si>
  <si>
    <t>Poznámka k položce:_x000d_
Předpoklad: množství výztuže: stěny: 180 kg/m3</t>
  </si>
  <si>
    <t>4,552*0,18</t>
  </si>
  <si>
    <t>Svislé a kompletní konstrukce</t>
  </si>
  <si>
    <t>23</t>
  </si>
  <si>
    <t>311113152</t>
  </si>
  <si>
    <t>Nadzákladové zdi z tvárnic ztraceného bednění hladkých, včetně výplně z betonu třídy C 25/30, tloušťky zdiva přes 150 do 200 mm</t>
  </si>
  <si>
    <t>533481125</t>
  </si>
  <si>
    <t>"Atika" (6,1*2+7,3+9,2)*0,5</t>
  </si>
  <si>
    <t>24</t>
  </si>
  <si>
    <t>311272031</t>
  </si>
  <si>
    <t>Zdivo z pórobetonových tvárnic na tenké maltové lože, tl. zdiva 200 mm pevnost tvárnic přes P2 do P4, objemová hmotnost přes 450 do 600 kg/m3 hladkých</t>
  </si>
  <si>
    <t>1067345451</t>
  </si>
  <si>
    <t>"Obvodové stěny" (6,1*2+7,3+9,2)*2,5+(6,1+3,1+3,9)*0,5</t>
  </si>
  <si>
    <t>"Vnitřní stěny" 5,7*3,2+(1,5+2,5)*2,5</t>
  </si>
  <si>
    <t>"Odečet otvorů" -((0,9*2+1,5)*2,1+0,6*0,6*7)</t>
  </si>
  <si>
    <t>25</t>
  </si>
  <si>
    <t>311361821</t>
  </si>
  <si>
    <t>Výztuž nadzákladových zdí nosných svislých nebo odkloněných od svislice, rovných nebo oblých z betonářské oceli 10 505 (R) nebo BSt 500</t>
  </si>
  <si>
    <t>-350756308</t>
  </si>
  <si>
    <t>Poznámka k položce:_x000d_
Předpoklad: množství výztuže: 100 kg/m3</t>
  </si>
  <si>
    <t>"Atika" (6,1*2+7,3+9,2)*0,5*0,2*0,1</t>
  </si>
  <si>
    <t>26</t>
  </si>
  <si>
    <t>317142422</t>
  </si>
  <si>
    <t>Překlady nenosné z pórobetonu osazené do tenkého maltového lože, výšky do 250 mm, šířky překladu 100 mm, délky překladu přes 1000 do 1250 mm</t>
  </si>
  <si>
    <t>kus</t>
  </si>
  <si>
    <t>-641759346</t>
  </si>
  <si>
    <t>27</t>
  </si>
  <si>
    <t>317142428</t>
  </si>
  <si>
    <t>Překlady nenosné z pórobetonu osazené do tenkého maltového lože, výšky do 250 mm, šířky překladu 100 mm, délky překladu přes 2000 do 2500 mm</t>
  </si>
  <si>
    <t>-304193209</t>
  </si>
  <si>
    <t>28</t>
  </si>
  <si>
    <t>317142448</t>
  </si>
  <si>
    <t>Překlady nenosné z pórobetonu osazené do tenkého maltového lože, výšky do 250 mm, šířky překladu 150 mm, délky překladu přes 2000 do 2500 mm</t>
  </si>
  <si>
    <t>1182792558</t>
  </si>
  <si>
    <t>29</t>
  </si>
  <si>
    <t>317143432</t>
  </si>
  <si>
    <t>Překlady nosné z pórobetonu osazené do tenkého maltového lože, pro zdi tl. 200 mm, délky překladu přes 1300 do 1500 mm</t>
  </si>
  <si>
    <t>-565817161</t>
  </si>
  <si>
    <t>30</t>
  </si>
  <si>
    <t>317143434</t>
  </si>
  <si>
    <t>Překlady nosné z pórobetonu osazené do tenkého maltového lože, pro zdi tl. 200 mm, délky překladu přes 1800 do 2000 mm</t>
  </si>
  <si>
    <t>1168358750</t>
  </si>
  <si>
    <t>31</t>
  </si>
  <si>
    <t>342272225</t>
  </si>
  <si>
    <t>Příčky z pórobetonových tvárnic hladkých na tenké maltové lože objemová hmotnost do 500 kg/m3, tloušťka příčky 100 mm</t>
  </si>
  <si>
    <t>-1208190844</t>
  </si>
  <si>
    <t>"Vnitřní stěny" (4,4+1,7+1,8+1,4)*2,7</t>
  </si>
  <si>
    <t>"Odečet otvorů" -(0,8*3+1,0*1)*2,1</t>
  </si>
  <si>
    <t>32</t>
  </si>
  <si>
    <t>342272245</t>
  </si>
  <si>
    <t>Příčky z pórobetonových tvárnic hladkých na tenké maltové lože objemová hmotnost do 500 kg/m3, tloušťka příčky 150 mm</t>
  </si>
  <si>
    <t>1031921505</t>
  </si>
  <si>
    <t>"Vnitřní stěny" (2,9+2,3)*2,7</t>
  </si>
  <si>
    <t>"Odečet otvorů" -(0,8*2)*2,1</t>
  </si>
  <si>
    <t>33</t>
  </si>
  <si>
    <t>342291141</t>
  </si>
  <si>
    <t>Ukotvení příček expanzní maltou, tl. příčky do 100 mm</t>
  </si>
  <si>
    <t>1211865812</t>
  </si>
  <si>
    <t>"Vnitřní stěny" (4,4+1,7+1,8+1,4)</t>
  </si>
  <si>
    <t>34</t>
  </si>
  <si>
    <t>342291143</t>
  </si>
  <si>
    <t>Ukotvení příček expanzní maltou, tl. příčky přes 100 mm</t>
  </si>
  <si>
    <t>1717455038</t>
  </si>
  <si>
    <t>"Vnitřní stěny" (2,9+2,3)</t>
  </si>
  <si>
    <t>35</t>
  </si>
  <si>
    <t>346272256</t>
  </si>
  <si>
    <t>Přizdívky z pórobetonových tvárnic objemová hmotnost do 500 kg/m3, na tenké maltové lože, tloušťka přizdívky 150 mm</t>
  </si>
  <si>
    <t>2059280948</t>
  </si>
  <si>
    <t>"M.č. 1.03" 0,9*1,7</t>
  </si>
  <si>
    <t>"M.č. 1.05-1.07" (0,9+0,9+2,0)*1,7</t>
  </si>
  <si>
    <t>Vodorovné konstrukce</t>
  </si>
  <si>
    <t>36</t>
  </si>
  <si>
    <t>411325454</t>
  </si>
  <si>
    <t>Stropy z betonu železového (bez výztuže) pohledového trámových, žebrových, kazetových nebo vložkových z tvárnic tř. C 25/30</t>
  </si>
  <si>
    <t>754545902</t>
  </si>
  <si>
    <t>"Deska" 50,1*0,2</t>
  </si>
  <si>
    <t>"Obvodové žebro" 28,6*0,2*0,2</t>
  </si>
  <si>
    <t>37</t>
  </si>
  <si>
    <t>411351011</t>
  </si>
  <si>
    <t>Bednění stropních konstrukcí - bez podpěrné konstrukce desek tloušťky stropní desky přes 5 do 25 cm zřízení</t>
  </si>
  <si>
    <t>2133568327</t>
  </si>
  <si>
    <t>"Deska" 44,6</t>
  </si>
  <si>
    <t>38</t>
  </si>
  <si>
    <t>411351012</t>
  </si>
  <si>
    <t>Bednění stropních konstrukcí - bez podpěrné konstrukce desek tloušťky stropní desky přes 5 do 25 cm odstranění</t>
  </si>
  <si>
    <t>-1981455567</t>
  </si>
  <si>
    <t>39</t>
  </si>
  <si>
    <t>411354313</t>
  </si>
  <si>
    <t>Podpěrná konstrukce stropů - desek, kleneb a skořepin výška podepření do 4 m tloušťka stropu přes 15 do 25 cm zřízení</t>
  </si>
  <si>
    <t>-1125654065</t>
  </si>
  <si>
    <t>40</t>
  </si>
  <si>
    <t>411354314</t>
  </si>
  <si>
    <t>Podpěrná konstrukce stropů - desek, kleneb a skořepin výška podepření do 4 m tloušťka stropu přes 15 do 25 cm odstranění</t>
  </si>
  <si>
    <t>401964931</t>
  </si>
  <si>
    <t>41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</si>
  <si>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</si>
  <si>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</si>
  <si>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59343455</t>
  </si>
  <si>
    <t>Poznámka k položce:_x000d_
Předpoklad: množství výztuže: deska: 120 kg/m3, žebro: 200 kg/m3</t>
  </si>
  <si>
    <t>"Deska" (50,1*0,2)*0,12</t>
  </si>
  <si>
    <t>"Obvodové žebro" (28,6*0,2*0,2)*0,2</t>
  </si>
  <si>
    <t>42</t>
  </si>
  <si>
    <t>413351121</t>
  </si>
  <si>
    <t>Bednění nosníků a průvlaků - bez podpěrné konstrukce výška nosníku po spodní líc stropní desky přes 100 cm zřízení</t>
  </si>
  <si>
    <t>-2032014886</t>
  </si>
  <si>
    <t>"Obvodové žebro"</t>
  </si>
  <si>
    <t>"Vnitřní líc" 27,0*0,2</t>
  </si>
  <si>
    <t>"Dolní povrch" 5,6</t>
  </si>
  <si>
    <t>"Vnější líc" 28,6*0,4</t>
  </si>
  <si>
    <t>43</t>
  </si>
  <si>
    <t>413351122</t>
  </si>
  <si>
    <t>Bednění nosníků a průvlaků - bez podpěrné konstrukce výška nosníku po spodní líc stropní desky přes 100 cm odstranění</t>
  </si>
  <si>
    <t>1042861181</t>
  </si>
  <si>
    <t>Úpravy povrchů, podlahy a osazování výplní</t>
  </si>
  <si>
    <t>44</t>
  </si>
  <si>
    <t>612131301</t>
  </si>
  <si>
    <t>Podkladní a spojovací vrstva vnitřních omítaných ploch cementový postřik nanášený strojně celoplošně stěn</t>
  </si>
  <si>
    <t>2044759142</t>
  </si>
  <si>
    <t>"Stěny - jádrová omítka" 164,0</t>
  </si>
  <si>
    <t>45</t>
  </si>
  <si>
    <t>612321311</t>
  </si>
  <si>
    <t>Omítka vápenocementová vnitřních ploch nanášená strojně jednovrstvá, tloušťky do 10 mm hrubá zatřená svislých konstrukcí stěn</t>
  </si>
  <si>
    <t>-407313583</t>
  </si>
  <si>
    <t>"Pod keramický obklad" Sko</t>
  </si>
  <si>
    <t>46</t>
  </si>
  <si>
    <t>612321341</t>
  </si>
  <si>
    <t>Omítka vápenocementová vnitřních ploch nanášená strojně dvouvrstvá, tloušťky jádrové omítky do 10 mm a tloušťky štuku do 3 mm štuková svislých konstrukcí stěn</t>
  </si>
  <si>
    <t>-1808861080</t>
  </si>
  <si>
    <t>"Odečet obkladu" -Sko</t>
  </si>
  <si>
    <t>47</t>
  </si>
  <si>
    <t>622221021</t>
  </si>
  <si>
    <t>Montáž kontaktního zateplení lepením a mechanickým kotvením z desek z minerální vlny s podélnou orientací vláken na vnější stěny, tloušťky desek přes 80 do 120 mm</t>
  </si>
  <si>
    <t>-637065885</t>
  </si>
  <si>
    <t>"W3" 5,7*3,2</t>
  </si>
  <si>
    <t>48</t>
  </si>
  <si>
    <t>63141468</t>
  </si>
  <si>
    <t>deska tepelně izolační minerální kontaktních fasád podélné vlákno λ=0,037 tl 100mm</t>
  </si>
  <si>
    <t>-2110337743</t>
  </si>
  <si>
    <t>18,24*1,02 'Přepočtené koeficientem množství</t>
  </si>
  <si>
    <t>49</t>
  </si>
  <si>
    <t>622252001</t>
  </si>
  <si>
    <t>Montáž profilů kontaktního zateplení zakládacích soklových připevněných hmoždinkami</t>
  </si>
  <si>
    <t>-827174664</t>
  </si>
  <si>
    <t>"K4" 35</t>
  </si>
  <si>
    <t>50</t>
  </si>
  <si>
    <t>59051647</t>
  </si>
  <si>
    <t>AL zakládací profil pod ETICS tl 0,7mm pro izolant tl 100mm</t>
  </si>
  <si>
    <t>-971881288</t>
  </si>
  <si>
    <t>35*1,1 'Přepočtené koeficientem množství</t>
  </si>
  <si>
    <t>51</t>
  </si>
  <si>
    <t>622252002</t>
  </si>
  <si>
    <t>Montáž profilů kontaktního zateplení ostatních stěnových, dilatačních apod. lepených do tmelu</t>
  </si>
  <si>
    <t>-2123739083</t>
  </si>
  <si>
    <t>"Parapetní lišty" 7*0,2*2</t>
  </si>
  <si>
    <t>52</t>
  </si>
  <si>
    <t>590515R01</t>
  </si>
  <si>
    <t>krytka venkovních parapetů šířky do 150 mm</t>
  </si>
  <si>
    <t>478871494</t>
  </si>
  <si>
    <t>7*2</t>
  </si>
  <si>
    <t>53</t>
  </si>
  <si>
    <t>622272031</t>
  </si>
  <si>
    <t>Montáž zavěšené odvětrávané fasády na ocelové nosné konstrukci z fasádních desek na jednosměrné nosné konstrukci opláštění připevněné mechanickým viditelným spojem, (nýty) stěn s vložením tepelné izolace, tloušťky 100 mm</t>
  </si>
  <si>
    <t>-1861733249</t>
  </si>
  <si>
    <t>"Obvodové stěny" 6,3*3,3+7,5*(3,3+3,8)/2+6,3*3,8+9,4*(3,3+3,8)/2</t>
  </si>
  <si>
    <t>54</t>
  </si>
  <si>
    <t>28329038</t>
  </si>
  <si>
    <t>fólie kontaktní difuzně propustná pro doplňkovou hydroizolační vrstvu skládaných větraných fasád s otevřenými spárami (spára max 20 mm, max.20% plochy)</t>
  </si>
  <si>
    <t>-1139940992</t>
  </si>
  <si>
    <t>95,275*1,1 'Přepočtené koeficientem množství</t>
  </si>
  <si>
    <t>55</t>
  </si>
  <si>
    <t>611981R01</t>
  </si>
  <si>
    <t>obklad fasády z dřevokompozitu tl 22mm</t>
  </si>
  <si>
    <t>-1935682668</t>
  </si>
  <si>
    <t>95,275*1,25 'Přepočtené koeficientem množství</t>
  </si>
  <si>
    <t>56</t>
  </si>
  <si>
    <t>622272091</t>
  </si>
  <si>
    <t>Montáž zavěšené odvětrávané fasády na ocelové nosné konstrukci z fasádních desek na jednosměrné nosné konstrukci opláštění připevněné mechanickým viditelným spojem, (nýty) stěn s vložením tepelné izolace, tloušťky ostění nebo nadpraží</t>
  </si>
  <si>
    <t>732698434</t>
  </si>
  <si>
    <t>"Otvory" (0,9+2,1*2)*2+(1,5+2,1*2)+(0,6*3*7)</t>
  </si>
  <si>
    <t>57</t>
  </si>
  <si>
    <t>631311124</t>
  </si>
  <si>
    <t>Mazanina z betonu prostého bez zvýšených nároků na prostředí tl. přes 80 do 120 mm tř. C 16/20</t>
  </si>
  <si>
    <t>570952397</t>
  </si>
  <si>
    <t>"Skladba F2"</t>
  </si>
  <si>
    <t>Skr_F2*0,09</t>
  </si>
  <si>
    <t>"Skladba F1"</t>
  </si>
  <si>
    <t>S_F1*0,12</t>
  </si>
  <si>
    <t>58</t>
  </si>
  <si>
    <t>631319196</t>
  </si>
  <si>
    <t>Příplatek k cenám mazanin za malou plochu do 5 m2 jednotlivě mazanina tl. přes 80 do 120 mm</t>
  </si>
  <si>
    <t>-1422628605</t>
  </si>
  <si>
    <t>59</t>
  </si>
  <si>
    <t>631362021</t>
  </si>
  <si>
    <t>Výztuž mazanin ze svařovaných sítí z drátů typu KARI</t>
  </si>
  <si>
    <t>691530435</t>
  </si>
  <si>
    <t>Poznámka k položce:_x000d_
KARI 6/150 x 6/150</t>
  </si>
  <si>
    <t>(S_F1+Skr_F2)*3,03*0,001</t>
  </si>
  <si>
    <t>60</t>
  </si>
  <si>
    <t>632451103</t>
  </si>
  <si>
    <t>Potěr cementový samonivelační ze suchých směsí tloušťky přes 5 do 10 mm</t>
  </si>
  <si>
    <t>-1179671515</t>
  </si>
  <si>
    <t>"Skladba F2" Skr_F2</t>
  </si>
  <si>
    <t>"Skladba F1" S_F1</t>
  </si>
  <si>
    <t>61</t>
  </si>
  <si>
    <t>632481213</t>
  </si>
  <si>
    <t>Separační vrstva k oddělení podlahových vrstev z polyetylénové fólie</t>
  </si>
  <si>
    <t>-2041064627</t>
  </si>
  <si>
    <t>Poznámka k položce:_x000d_
Množství zmýšeno na přesahy a vytažení na stěny</t>
  </si>
  <si>
    <t>"M.č. 1.01-1.07" 6,1+2,5+2,1+4,3+1,5+1,5+4,1+1,1</t>
  </si>
  <si>
    <t>"Odečet poklopů šachty" -(3,0*1,0)</t>
  </si>
  <si>
    <t>Mezisoučet</t>
  </si>
  <si>
    <t>"M.č. 1.08" 17,2</t>
  </si>
  <si>
    <t>37,4*1,2 'Přepočtené koeficientem množství</t>
  </si>
  <si>
    <t>62</t>
  </si>
  <si>
    <t>642942611</t>
  </si>
  <si>
    <t>Osazování zárubní nebo rámů kovových dveřních lisovaných nebo z úhelníků bez dveřních křídel na montážní pěnu, plochy otvoru do 2,5 m2</t>
  </si>
  <si>
    <t>504016639</t>
  </si>
  <si>
    <t>63</t>
  </si>
  <si>
    <t>55331400</t>
  </si>
  <si>
    <t>zárubeň ocelová pro běžné zdění a porobeton s drážkou 100 levá/pravá 700</t>
  </si>
  <si>
    <t>2077194620</t>
  </si>
  <si>
    <t>"D1" 3</t>
  </si>
  <si>
    <t>55331413</t>
  </si>
  <si>
    <t>zárubeň ocelová pro běžné zdění a porobeton s drážkou 150 levá/pravá 700</t>
  </si>
  <si>
    <t>-1567528266</t>
  </si>
  <si>
    <t>"D2" 2</t>
  </si>
  <si>
    <t>65</t>
  </si>
  <si>
    <t>55331404</t>
  </si>
  <si>
    <t>zárubeň ocelová pro běžné zdění a porobeton s drážkou 100 levá/pravá 900</t>
  </si>
  <si>
    <t>-1121826771</t>
  </si>
  <si>
    <t>"D3" 1</t>
  </si>
  <si>
    <t>Ostatní konstrukce a práce, bourání</t>
  </si>
  <si>
    <t>66</t>
  </si>
  <si>
    <t>941221111</t>
  </si>
  <si>
    <t>Montáž lešení řadového rámového těžkého pracovního s podlahami s provozním zatížením tř. 4 do 300 kg/m2 šířky tř. SW09 přes 0,9 do 1,2 m, výšky do 10 m</t>
  </si>
  <si>
    <t>1130277672</t>
  </si>
  <si>
    <t>35,8*3,6</t>
  </si>
  <si>
    <t>67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</si>
  <si>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</si>
  <si>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</si>
  <si>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-714393964</t>
  </si>
  <si>
    <t>128,88*60 'Přepočtené koeficientem množství</t>
  </si>
  <si>
    <t>68</t>
  </si>
  <si>
    <t>941221811</t>
  </si>
  <si>
    <t>Demontáž lešení řadového rámového těžkého pracovního s provozním zatížením tř. 4 do 300 kg/m2 šířky tř. SW09 přes 0,9 do 1,2 m, výšky do 10 m</t>
  </si>
  <si>
    <t>-901790673</t>
  </si>
  <si>
    <t>69</t>
  </si>
  <si>
    <t>949101111</t>
  </si>
  <si>
    <t>Lešení pomocné pracovní pro objekty pozemních staveb pro zatížení do 150 kg/m2, o výšce lešeňové podlahy do 1,9 m</t>
  </si>
  <si>
    <t>-713696536</t>
  </si>
  <si>
    <t>70</t>
  </si>
  <si>
    <t>953943211</t>
  </si>
  <si>
    <t>Osazování drobných kovových předmětů kotvených do stěny hasicího přístroje</t>
  </si>
  <si>
    <t>1833929958</t>
  </si>
  <si>
    <t>"V9" 2</t>
  </si>
  <si>
    <t>71</t>
  </si>
  <si>
    <t>44932114</t>
  </si>
  <si>
    <t>přístroj hasicí ruční práškový PG 6 LE</t>
  </si>
  <si>
    <t>1189464284</t>
  </si>
  <si>
    <t>72</t>
  </si>
  <si>
    <t>953943R01</t>
  </si>
  <si>
    <t>Osazování drobných kovových předmětů kotvených do stěny naklápěcího zrcadla</t>
  </si>
  <si>
    <t>18507963</t>
  </si>
  <si>
    <t>"V3" 1</t>
  </si>
  <si>
    <t>73</t>
  </si>
  <si>
    <t>634651R01</t>
  </si>
  <si>
    <t>zrcadlo naklápěcí 600x1200mm</t>
  </si>
  <si>
    <t>-1084985526</t>
  </si>
  <si>
    <t>74</t>
  </si>
  <si>
    <t>953951R01</t>
  </si>
  <si>
    <t>Dodání a osazení bezpečnostní tabulky luminiscenční</t>
  </si>
  <si>
    <t>478293138</t>
  </si>
  <si>
    <t>"V12" 2</t>
  </si>
  <si>
    <t>75</t>
  </si>
  <si>
    <t>977151119</t>
  </si>
  <si>
    <t>Jádrové vrty diamantovými korunkami do stavebních materiálů (železobetonu, betonu, cihel, obkladů, dlažeb, kamene) průměru přes 100 do 110 mm</t>
  </si>
  <si>
    <t>419984475</t>
  </si>
  <si>
    <t>"VZT prostup d=100" 0,2</t>
  </si>
  <si>
    <t>"ZTI prostup d=100" 6*0,2</t>
  </si>
  <si>
    <t>76</t>
  </si>
  <si>
    <t>977151124</t>
  </si>
  <si>
    <t>Jádrové vrty diamantovými korunkami do stavebních materiálů (železobetonu, betonu, cihel, obkladů, dlažeb, kamene) průměru přes 150 do 180 mm</t>
  </si>
  <si>
    <t>-1157408977</t>
  </si>
  <si>
    <t>"VZT prostup d=160" 0,2</t>
  </si>
  <si>
    <t>77</t>
  </si>
  <si>
    <t>985331219</t>
  </si>
  <si>
    <t>Dodatečné vlepování betonářské výztuže včetně vyvrtání a vyčištění otvoru chemickou maltou průměr výztuže 25 mm</t>
  </si>
  <si>
    <t>-170890766</t>
  </si>
  <si>
    <t>"Kotvení stupadel Z1" 9*2*0,1</t>
  </si>
  <si>
    <t>78</t>
  </si>
  <si>
    <t>55243814</t>
  </si>
  <si>
    <t>stupadlo ocelové s PE povlakem forma B - P162 mm</t>
  </si>
  <si>
    <t>-48853998</t>
  </si>
  <si>
    <t>"Stupadlo Z1" 9</t>
  </si>
  <si>
    <t>998</t>
  </si>
  <si>
    <t>Přesun hmot</t>
  </si>
  <si>
    <t>79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</si>
  <si>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</si>
  <si>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</si>
  <si>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-1842919169</t>
  </si>
  <si>
    <t>PSV</t>
  </si>
  <si>
    <t>Práce a dodávky PSV</t>
  </si>
  <si>
    <t>711</t>
  </si>
  <si>
    <t>Izolace proti vodě, vlhkosti a plynům</t>
  </si>
  <si>
    <t>80</t>
  </si>
  <si>
    <t>711111001</t>
  </si>
  <si>
    <t>Provedení izolace proti zemní vlhkosti natěradly a tmely za studena na ploše vodorovné V nátěrem penetračním</t>
  </si>
  <si>
    <t>1579297138</t>
  </si>
  <si>
    <t>"Deska - šachta" 3,9*1,7</t>
  </si>
  <si>
    <t>"Jižní část" 21,2</t>
  </si>
  <si>
    <t>"Severní část (snížená)" 22,4</t>
  </si>
  <si>
    <t>"Deska - šachta 2" 1,3*1,0</t>
  </si>
  <si>
    <t>81</t>
  </si>
  <si>
    <t>11163150</t>
  </si>
  <si>
    <t>lak penetrační asfaltový</t>
  </si>
  <si>
    <t>-2128557731</t>
  </si>
  <si>
    <t>51,53*0,001 'Přepočtené koeficientem množství</t>
  </si>
  <si>
    <t>82</t>
  </si>
  <si>
    <t>711112001</t>
  </si>
  <si>
    <t>Provedení izolace proti zemní vlhkosti natěradly a tmely za studena na ploše svislé S nátěrem penetračním</t>
  </si>
  <si>
    <t>946361155</t>
  </si>
  <si>
    <t>"Stěny - šachta" (3,9+1,7)*2*1,1</t>
  </si>
  <si>
    <t>"Jižní část" (5,1+6,0+4,0)*0,8</t>
  </si>
  <si>
    <t>"Přechod mezi S a J částí" 5,1*0,5</t>
  </si>
  <si>
    <t>"Severní část (snížená)" (4,1+6,1+3,3)*0,8</t>
  </si>
  <si>
    <t>"Stěny - šachta 2" (1,3+1,0)*2*0,9</t>
  </si>
  <si>
    <t>83</t>
  </si>
  <si>
    <t>-367021542</t>
  </si>
  <si>
    <t>41,89*0,00035 'Přepočtené koeficientem množství</t>
  </si>
  <si>
    <t>84</t>
  </si>
  <si>
    <t>711141559</t>
  </si>
  <si>
    <t>Provedení izolace proti zemní vlhkosti pásy přitavením NAIP na ploše vodorovné V</t>
  </si>
  <si>
    <t>311308132</t>
  </si>
  <si>
    <t>Shv*2</t>
  </si>
  <si>
    <t>85</t>
  </si>
  <si>
    <t>62855005</t>
  </si>
  <si>
    <t>pás asfaltový natavitelný modifikovaný SBS tl 4,2mm s vložkou z polyesterové rohože a hrubozrnným břidličným posypem na horním povrchu</t>
  </si>
  <si>
    <t>2002259791</t>
  </si>
  <si>
    <t>51,53*1,15 'Přepočtené koeficientem množství</t>
  </si>
  <si>
    <t>86</t>
  </si>
  <si>
    <t>62853006</t>
  </si>
  <si>
    <t>pás asfaltový natavitelný modifikovaný SBS tl 4,2mm s vložkou ze skleněné tkaniny a hrubozrnným břidličným posypem na horním povrchu</t>
  </si>
  <si>
    <t>61100615</t>
  </si>
  <si>
    <t>87</t>
  </si>
  <si>
    <t>711142559</t>
  </si>
  <si>
    <t>Provedení izolace proti zemní vlhkosti pásy přitavením NAIP na ploše svislé S</t>
  </si>
  <si>
    <t>480428981</t>
  </si>
  <si>
    <t>Shs*2</t>
  </si>
  <si>
    <t>88</t>
  </si>
  <si>
    <t>1822994686</t>
  </si>
  <si>
    <t>41,89*1,2 'Přepočtené koeficientem množství</t>
  </si>
  <si>
    <t>89</t>
  </si>
  <si>
    <t>767065932</t>
  </si>
  <si>
    <t>90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</si>
  <si>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</si>
  <si>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</si>
  <si>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</si>
  <si>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-441254005</t>
  </si>
  <si>
    <t>712</t>
  </si>
  <si>
    <t>Povlakové krytiny</t>
  </si>
  <si>
    <t>91</t>
  </si>
  <si>
    <t>712321132</t>
  </si>
  <si>
    <t>Provedení povlakové krytiny střech plochých do 10° natěradly a tmely za horka nátěrem asfaltovým</t>
  </si>
  <si>
    <t>-48734350</t>
  </si>
  <si>
    <t>"Střecha S1" 44,6</t>
  </si>
  <si>
    <t>92</t>
  </si>
  <si>
    <t>-463788857</t>
  </si>
  <si>
    <t>44,6*0,0015 'Přepočtené koeficientem množství</t>
  </si>
  <si>
    <t>93</t>
  </si>
  <si>
    <t>712341559</t>
  </si>
  <si>
    <t>Provedení povlakové krytiny střech plochých do 10° pásy přitavením NAIP v plné ploše</t>
  </si>
  <si>
    <t>793932418</t>
  </si>
  <si>
    <t>94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</si>
  <si>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</si>
  <si>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</si>
  <si>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-250850273</t>
  </si>
  <si>
    <t>44,6*1,15 'Přepočtené koeficientem množství</t>
  </si>
  <si>
    <t>95</t>
  </si>
  <si>
    <t>712363001</t>
  </si>
  <si>
    <t>Provedení povlakové krytiny střech plochých do 10° fólií termoplastickou mPVC (měkčené PVC) rozvinutí a natažení fólie v ploše</t>
  </si>
  <si>
    <t>-1584839147</t>
  </si>
  <si>
    <t>"Střecha S1" 39,3</t>
  </si>
  <si>
    <t>96</t>
  </si>
  <si>
    <t>28322012</t>
  </si>
  <si>
    <t>fólie hydroizolační střešní mPVC mechanicky kotvená tl 1,5mm šedá</t>
  </si>
  <si>
    <t>595977328</t>
  </si>
  <si>
    <t>39,3*1,15 'Přepočtené koeficientem množství</t>
  </si>
  <si>
    <t>97</t>
  </si>
  <si>
    <t>712363003</t>
  </si>
  <si>
    <t>Provedení povlakové krytiny střech plochých do 10° fólií termoplastickou mPVC (měkčené PVC) vytvoření spoje dvou pásů fólií horkovzdušným navařením</t>
  </si>
  <si>
    <t>-1698819407</t>
  </si>
  <si>
    <t>4*7,3</t>
  </si>
  <si>
    <t>98</t>
  </si>
  <si>
    <t>712363103</t>
  </si>
  <si>
    <t>Provedení povlakové krytiny střech plochých do 10° fólií ostatní činnosti při pokládání hydroizolačních fólií (materiál ve specifikaci) mechanické ukotvení talířovou hmoždinkou do prostého nebo železového betonu</t>
  </si>
  <si>
    <t>436210691</t>
  </si>
  <si>
    <t>"Střecha S1" 39,3*5</t>
  </si>
  <si>
    <t>"Střecha S1 - bok atiky" 25,4*0,5*5</t>
  </si>
  <si>
    <t>99</t>
  </si>
  <si>
    <t>59051348</t>
  </si>
  <si>
    <t xml:space="preserve">hmoždinka ETA zatloukací fasádní  s kovovým trnem pro montáž TI 8x60x255mm</t>
  </si>
  <si>
    <t>36655198</t>
  </si>
  <si>
    <t>260*1,05 'Přepočtené koeficientem množství</t>
  </si>
  <si>
    <t>100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</si>
  <si>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</si>
  <si>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</si>
  <si>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-1921046165</t>
  </si>
  <si>
    <t>"ZTI" 5</t>
  </si>
  <si>
    <t>"VZT" 2</t>
  </si>
  <si>
    <t>101</t>
  </si>
  <si>
    <t>28342010</t>
  </si>
  <si>
    <t xml:space="preserve">manžeta těsnící pro prostupy hydroizolací z PVC uzavřená kruhová vnitřní průměr  11-35</t>
  </si>
  <si>
    <t>1975064727</t>
  </si>
  <si>
    <t>102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</si>
  <si>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</si>
  <si>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</si>
  <si>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-344428604</t>
  </si>
  <si>
    <t>4*2</t>
  </si>
  <si>
    <t>103</t>
  </si>
  <si>
    <t>28322070</t>
  </si>
  <si>
    <t>roh vnitřní pro střešní fólie mPVC šedé</t>
  </si>
  <si>
    <t>2134857771</t>
  </si>
  <si>
    <t>104</t>
  </si>
  <si>
    <t>28322071</t>
  </si>
  <si>
    <t>roh vnější pro střešní fólie mPVC šedá</t>
  </si>
  <si>
    <t>-1262185698</t>
  </si>
  <si>
    <t>105</t>
  </si>
  <si>
    <t>712391171</t>
  </si>
  <si>
    <t>Provedení povlakové krytiny střech plochých do 10° -ostatní práce provedení vrstvy textilní podkladní</t>
  </si>
  <si>
    <t>47797386</t>
  </si>
  <si>
    <t>"Střecha S1 - bok atiky" 25,4*0,5</t>
  </si>
  <si>
    <t>106</t>
  </si>
  <si>
    <t>69311199</t>
  </si>
  <si>
    <t xml:space="preserve">geotextilie netkaná separační, ochranná, filtrační, drenážní  PES(70%)+PP(30%) 300g/m2</t>
  </si>
  <si>
    <t>1255031411</t>
  </si>
  <si>
    <t>52*1,15 'Přepočtené koeficientem množství</t>
  </si>
  <si>
    <t>107</t>
  </si>
  <si>
    <t>712391382</t>
  </si>
  <si>
    <t>Provedení povlakové krytiny střech plochých do 10° -ostatní práce dokončení izolace násypem z hrubého kameniva frakce 16 - 22, tl. 50 mm</t>
  </si>
  <si>
    <t>-1483848101</t>
  </si>
  <si>
    <t>108</t>
  </si>
  <si>
    <t>712391482</t>
  </si>
  <si>
    <t>Provedení povlakové krytiny střech plochých do 10° -ostatní práce dokončení izolace násypem z hrubého kameniva Příplatek k ceně za každých dalších 10 mm</t>
  </si>
  <si>
    <t>1316440879</t>
  </si>
  <si>
    <t>39,3*8 'Přepočtené koeficientem množství</t>
  </si>
  <si>
    <t>109</t>
  </si>
  <si>
    <t>58337403</t>
  </si>
  <si>
    <t>kamenivo dekorační (kačírek) frakce 16/32</t>
  </si>
  <si>
    <t>-940796435</t>
  </si>
  <si>
    <t>39,300*0,13*1,2</t>
  </si>
  <si>
    <t>110</t>
  </si>
  <si>
    <t>712821132</t>
  </si>
  <si>
    <t>Provedení povlakové krytiny střech samostatným vytažením izolačního povlaku za horka na konstrukce převyšující úroveň střechy, nátěrem asfaltovým</t>
  </si>
  <si>
    <t>-65842275</t>
  </si>
  <si>
    <t>"Střecha S1 - bok atiky" 27,0*0,5</t>
  </si>
  <si>
    <t>111</t>
  </si>
  <si>
    <t>522705309</t>
  </si>
  <si>
    <t>13,5*0,0017 'Přepočtené koeficientem množství</t>
  </si>
  <si>
    <t>112</t>
  </si>
  <si>
    <t>712841559</t>
  </si>
  <si>
    <t>Provedení povlakové krytiny střech samostatným vytažením izolačního povlaku pásy přitavením na konstrukce převyšující úroveň střechy, NAIP</t>
  </si>
  <si>
    <t>287022758</t>
  </si>
  <si>
    <t>"Střecha S1 - bok atiky" 27,0*0,6</t>
  </si>
  <si>
    <t>113</t>
  </si>
  <si>
    <t>241577306</t>
  </si>
  <si>
    <t>16,2*1,2 'Přepočtené koeficientem množství</t>
  </si>
  <si>
    <t>114</t>
  </si>
  <si>
    <t>712861702</t>
  </si>
  <si>
    <t>Provedení povlakové krytiny střech samostatným vytažením izolačního povlaku fólií na konstrukce převyšující úroveň střechy, přilepenou bodově</t>
  </si>
  <si>
    <t>1257869838</t>
  </si>
  <si>
    <t>"Střecha S1 - bok atiky" 25,4*0,7</t>
  </si>
  <si>
    <t>115</t>
  </si>
  <si>
    <t>262209316</t>
  </si>
  <si>
    <t>17,78*1,2 'Přepočtené koeficientem množství</t>
  </si>
  <si>
    <t>116</t>
  </si>
  <si>
    <t>998712201</t>
  </si>
  <si>
    <t>Přesun hmot pro povlakové krytiny stanovený procentní sazbou (%) z ceny vodorovná dopravní vzdálenost do 50 m v objektech výšky do 6 m</t>
  </si>
  <si>
    <t>257463746</t>
  </si>
  <si>
    <t>713</t>
  </si>
  <si>
    <t>Izolace tepelné</t>
  </si>
  <si>
    <t>117</t>
  </si>
  <si>
    <t>713121111</t>
  </si>
  <si>
    <t>Montáž tepelné izolace podlah rohožemi, pásy, deskami, dílci, bloky (izolační materiál ve specifikaci) kladenými volně jednovrstvá</t>
  </si>
  <si>
    <t>-1675995358</t>
  </si>
  <si>
    <t>"Odečet šachty" -(3,7*1,7)</t>
  </si>
  <si>
    <t>"M.č. 1.08" S_F1</t>
  </si>
  <si>
    <t>118</t>
  </si>
  <si>
    <t>28375921</t>
  </si>
  <si>
    <t>deska EPS 200 do plochých střech a podlah λ=0,034 tl 50mm</t>
  </si>
  <si>
    <t>-538015646</t>
  </si>
  <si>
    <t>17,2*1,02 'Přepočtené koeficientem množství</t>
  </si>
  <si>
    <t>119</t>
  </si>
  <si>
    <t>28375924</t>
  </si>
  <si>
    <t>deska EPS 200 do plochých střech a podlah λ=0,034 tl 80mm</t>
  </si>
  <si>
    <t>-869995650</t>
  </si>
  <si>
    <t>16,91*1,02 'Přepočtené koeficientem množství</t>
  </si>
  <si>
    <t>120</t>
  </si>
  <si>
    <t>713121211</t>
  </si>
  <si>
    <t>Montáž tepelné izolace podlah okrajovými pásky kladenými volně</t>
  </si>
  <si>
    <t>451176483</t>
  </si>
  <si>
    <t>"M.č. 1.01-1.07" 44,9</t>
  </si>
  <si>
    <t>"M.č. 1.08" 16,0</t>
  </si>
  <si>
    <t>121</t>
  </si>
  <si>
    <t>63140273</t>
  </si>
  <si>
    <t>pásek okrajový izolační minerální plovoucích podlah š 80mm tl 12mm</t>
  </si>
  <si>
    <t>-838573699</t>
  </si>
  <si>
    <t>122</t>
  </si>
  <si>
    <t>63140274</t>
  </si>
  <si>
    <t>pásek okrajový izolační minerální plovoucích podlah š 120mm tl 12mm</t>
  </si>
  <si>
    <t>1694040609</t>
  </si>
  <si>
    <t>123</t>
  </si>
  <si>
    <t>713131143</t>
  </si>
  <si>
    <t>Montáž tepelné izolace stěn rohožemi, pásy, deskami, dílci, bloky (izolační materiál ve specifikaci) lepením celoplošně s mechanickým kotvením</t>
  </si>
  <si>
    <t>1036099096</t>
  </si>
  <si>
    <t>"Zateplení soklu"</t>
  </si>
  <si>
    <t>"Obvodové stěny" (6,3+7,5+6,3+9,4)*1,3</t>
  </si>
  <si>
    <t>"Odečet otvorů" -(0,9*2+1,5)*0,3</t>
  </si>
  <si>
    <t>"Šachta"</t>
  </si>
  <si>
    <t>(3,3+1,7+3,3)*1,2</t>
  </si>
  <si>
    <t>"Šachta 2"</t>
  </si>
  <si>
    <t>(1,3+1,0)*0,8</t>
  </si>
  <si>
    <t>124</t>
  </si>
  <si>
    <t>28376443</t>
  </si>
  <si>
    <t>deska z polystyrénu XPS, hrana rovná a strukturovaný povrch 300kPa tl 100mm</t>
  </si>
  <si>
    <t>1273205507</t>
  </si>
  <si>
    <t>49,16*1,05 'Přepočtené koeficientem množství</t>
  </si>
  <si>
    <t>125</t>
  </si>
  <si>
    <t>713141136</t>
  </si>
  <si>
    <t>Montáž tepelné izolace střech plochých rohožemi, pásy, deskami, dílci, bloky (izolační materiál ve specifikaci) přilepenými za studena nízkoexpanzní (PUR) pěnou</t>
  </si>
  <si>
    <t>845821890</t>
  </si>
  <si>
    <t>"Střecha S1 - ve dvou vrstvách" 39,3*2</t>
  </si>
  <si>
    <t>126</t>
  </si>
  <si>
    <t>28375926</t>
  </si>
  <si>
    <t>deska EPS 200 do plochých střech a podlah λ=0,034 tl 100mm</t>
  </si>
  <si>
    <t>215141067</t>
  </si>
  <si>
    <t>78,6*1,02 'Přepočtené koeficientem množství</t>
  </si>
  <si>
    <t>127</t>
  </si>
  <si>
    <t>713141336</t>
  </si>
  <si>
    <t>Montáž tepelné izolace střech plochých spádovými klíny v ploše přilepenými za studena nízkoexpanzní (PUR) pěnou</t>
  </si>
  <si>
    <t>-1104738669</t>
  </si>
  <si>
    <t>128</t>
  </si>
  <si>
    <t>28376143</t>
  </si>
  <si>
    <t>klín izolační z pěnového polystyrenu EPS 200 spádový</t>
  </si>
  <si>
    <t>1605389041</t>
  </si>
  <si>
    <t>39,300*(0,2+0,05)/2</t>
  </si>
  <si>
    <t>129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</si>
  <si>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</si>
  <si>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</si>
  <si>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-1961914724</t>
  </si>
  <si>
    <t>"Střecha S1 - horní povrch atiky" 5,6</t>
  </si>
  <si>
    <t>130</t>
  </si>
  <si>
    <t>28375993</t>
  </si>
  <si>
    <t>deska EPS 150 do plochých střech a podlah λ=0,035 tl 200mm</t>
  </si>
  <si>
    <t>-307605960</t>
  </si>
  <si>
    <t>16,2*1,02 'Přepočtené koeficientem množství</t>
  </si>
  <si>
    <t>131</t>
  </si>
  <si>
    <t>28375911</t>
  </si>
  <si>
    <t>deska EPS 150 do plochých střech a podlah λ=0,035 tl 70mm</t>
  </si>
  <si>
    <t>258450358</t>
  </si>
  <si>
    <t>5,6*1,02 'Přepočtené koeficientem množství</t>
  </si>
  <si>
    <t>132</t>
  </si>
  <si>
    <t>998713201</t>
  </si>
  <si>
    <t>Přesun hmot pro izolace tepelné stanovený procentní sazbou (%) z ceny vodorovná dopravní vzdálenost do 50 m v objektech výšky do 6 m</t>
  </si>
  <si>
    <t>-2039376180</t>
  </si>
  <si>
    <t>725</t>
  </si>
  <si>
    <t>Zdravotechnika - zařizovací předměty</t>
  </si>
  <si>
    <t>133</t>
  </si>
  <si>
    <t>725291621</t>
  </si>
  <si>
    <t>Doplňky zařízení koupelen a záchodů nerezové zásobník toaletních papírů d=300 mm</t>
  </si>
  <si>
    <t>soubor</t>
  </si>
  <si>
    <t>897288488</t>
  </si>
  <si>
    <t>"V7" 4</t>
  </si>
  <si>
    <t>134</t>
  </si>
  <si>
    <t>725291631</t>
  </si>
  <si>
    <t>Doplňky zařízení koupelen a záchodů nerezové zásobník papírových ručníků</t>
  </si>
  <si>
    <t>-501268441</t>
  </si>
  <si>
    <t>"V13" 2</t>
  </si>
  <si>
    <t>135</t>
  </si>
  <si>
    <t>725291R01</t>
  </si>
  <si>
    <t>Doplňky zařízení koupelen a záchodů nerezové dávkovač tekutého mýdla na 350 ml</t>
  </si>
  <si>
    <t>754354015</t>
  </si>
  <si>
    <t>"V5" 2</t>
  </si>
  <si>
    <t>136</t>
  </si>
  <si>
    <t>725291R02</t>
  </si>
  <si>
    <t>Doplňky zařízení koupelen a záchodů nerezové odpadkový koš s víkem</t>
  </si>
  <si>
    <t>-1899589899</t>
  </si>
  <si>
    <t>"V6" 4</t>
  </si>
  <si>
    <t>137</t>
  </si>
  <si>
    <t>725291R03</t>
  </si>
  <si>
    <t>Doplňky zařízení koupelen a záchodů nerezové WC čistící souprava</t>
  </si>
  <si>
    <t>482525273</t>
  </si>
  <si>
    <t>"V8" 4</t>
  </si>
  <si>
    <t>138</t>
  </si>
  <si>
    <t>725291R04</t>
  </si>
  <si>
    <t>Doplňky zařízení koupelen a záchodů nerezové madlo sklopné</t>
  </si>
  <si>
    <t>-745723612</t>
  </si>
  <si>
    <t>"V10" 2</t>
  </si>
  <si>
    <t>139</t>
  </si>
  <si>
    <t>725291R05</t>
  </si>
  <si>
    <t>Doplňky zařízení koupelen a záchodů nerezové madlo pevné</t>
  </si>
  <si>
    <t>1850865710</t>
  </si>
  <si>
    <t>"V11" 2</t>
  </si>
  <si>
    <t>140</t>
  </si>
  <si>
    <t>725291R06</t>
  </si>
  <si>
    <t>Doplňky zařízení koupelen a záchodů nerezové zásobník na hygienické sáčky</t>
  </si>
  <si>
    <t>1919464176</t>
  </si>
  <si>
    <t>"V14" 1</t>
  </si>
  <si>
    <t>741</t>
  </si>
  <si>
    <t>Elektroinstalace - silnoproud</t>
  </si>
  <si>
    <t>141</t>
  </si>
  <si>
    <t>741372051</t>
  </si>
  <si>
    <t>Montáž svítidel LED se zapojením vodičů bytových nebo společenských místností přisazených stropních reflektorových bez pohybového čidla</t>
  </si>
  <si>
    <t>-1533574745</t>
  </si>
  <si>
    <t>"V1" 12</t>
  </si>
  <si>
    <t>142</t>
  </si>
  <si>
    <t>850077R01</t>
  </si>
  <si>
    <t>Vestavné LED svítidlo 29 W IP44</t>
  </si>
  <si>
    <t>-2038722511</t>
  </si>
  <si>
    <t>763</t>
  </si>
  <si>
    <t>Konstrukce suché výstavby</t>
  </si>
  <si>
    <t>143</t>
  </si>
  <si>
    <t>763131613</t>
  </si>
  <si>
    <t>Podhled ze sádrokartonových desek montáž nosné konstrukce z profilů CD, UD jednovrstvé</t>
  </si>
  <si>
    <t>-588695409</t>
  </si>
  <si>
    <t>"Skladba C1"</t>
  </si>
  <si>
    <t>"Skladba C2"</t>
  </si>
  <si>
    <t>144</t>
  </si>
  <si>
    <t>59030626</t>
  </si>
  <si>
    <t>profil pro stropní konstrukce a předsazené stěny CD 60</t>
  </si>
  <si>
    <t>-508094148</t>
  </si>
  <si>
    <t>S_C*3</t>
  </si>
  <si>
    <t>145</t>
  </si>
  <si>
    <t>59030624</t>
  </si>
  <si>
    <t>profil pro stropní konstrukce a předsazené stěny UD 28</t>
  </si>
  <si>
    <t>-989387699</t>
  </si>
  <si>
    <t>S_C*0,9</t>
  </si>
  <si>
    <t>146</t>
  </si>
  <si>
    <t>59030660</t>
  </si>
  <si>
    <t>spojka křížová pro CD/CD</t>
  </si>
  <si>
    <t>-995550213</t>
  </si>
  <si>
    <t>S_C*2,3</t>
  </si>
  <si>
    <t>147</t>
  </si>
  <si>
    <t>59030656</t>
  </si>
  <si>
    <t>závěs přímý 125mm</t>
  </si>
  <si>
    <t>1285079246</t>
  </si>
  <si>
    <t>S_C*1,4</t>
  </si>
  <si>
    <t>148</t>
  </si>
  <si>
    <t>763131622</t>
  </si>
  <si>
    <t>Podhled ze sádrokartonových desek montáž desek, tl. 15 mm</t>
  </si>
  <si>
    <t>865382479</t>
  </si>
  <si>
    <t>149</t>
  </si>
  <si>
    <t>59030035</t>
  </si>
  <si>
    <t>deska SDK protipožární impregnovaná DFH2 tl 15,0mm</t>
  </si>
  <si>
    <t>-142702770</t>
  </si>
  <si>
    <t>Poznámka k položce:_x000d_
Zvýšený prořez kvůli obloukovým stěnám</t>
  </si>
  <si>
    <t>40,4*1,2 'Přepočtené koeficientem množství</t>
  </si>
  <si>
    <t>150</t>
  </si>
  <si>
    <t>763131761</t>
  </si>
  <si>
    <t>Podhled ze sádrokartonových desek Příplatek k cenám za plochu do 3 m2 jednotlivě</t>
  </si>
  <si>
    <t>-1994177405</t>
  </si>
  <si>
    <t>151</t>
  </si>
  <si>
    <t>763164512</t>
  </si>
  <si>
    <t>Obklad ze sádrokartonových desek konstrukcí kovových včetně ochranných úhelníků ve tvaru L rozvinuté šíře do 0,4 m, opláštěný deskou standardní A, tl. 15 mm</t>
  </si>
  <si>
    <t>859244444</t>
  </si>
  <si>
    <t>"Opláštění potrubí C3" 2,4</t>
  </si>
  <si>
    <t>152</t>
  </si>
  <si>
    <t>998763401</t>
  </si>
  <si>
    <t>Přesun hmot pro konstrukce montované z desek stanovený procentní sazbou (%) z ceny vodorovná dopravní vzdálenost do 50 m v objektech výšky do 6 m</t>
  </si>
  <si>
    <t>445774985</t>
  </si>
  <si>
    <t>764</t>
  </si>
  <si>
    <t>Konstrukce klempířské</t>
  </si>
  <si>
    <t>153</t>
  </si>
  <si>
    <t>764244411</t>
  </si>
  <si>
    <t>Oplechování horních ploch zdí a nadezdívek (atik) z titanzinkového předzvětralého plechu mechanicky kotvené přes rš 800 mm</t>
  </si>
  <si>
    <t>1147237993</t>
  </si>
  <si>
    <t>"K2" 39*0,92</t>
  </si>
  <si>
    <t>154</t>
  </si>
  <si>
    <t>764245446</t>
  </si>
  <si>
    <t>Oplechování horních ploch zdí a nadezdívek (atik) z titanzinkového předzvětralého plechu Příplatek k cenám za zvýšenou pracnost při provedení rohu nebo koutu přes rš 400 mm</t>
  </si>
  <si>
    <t>204329123</t>
  </si>
  <si>
    <t>"K2" 4</t>
  </si>
  <si>
    <t>155</t>
  </si>
  <si>
    <t>764246405</t>
  </si>
  <si>
    <t>Oplechování parapetů z titanzinkového předzvětralého plechu rovných mechanicky kotvené, bez rohů rš 400 mm</t>
  </si>
  <si>
    <t>-2064158278</t>
  </si>
  <si>
    <t>"K1" 4,7</t>
  </si>
  <si>
    <t>156</t>
  </si>
  <si>
    <t>764346423</t>
  </si>
  <si>
    <t>Lemování ventilačních nástavců z titanzinkového předzvětralého plechu výšky do 1000 mm, se stříškou střech s krytinou skládanou mimo prejzovou nebo z plechu, průměru přes 100 do 150 mm</t>
  </si>
  <si>
    <t>418810793</t>
  </si>
  <si>
    <t>"K3 - d=110 mm" 4</t>
  </si>
  <si>
    <t>157</t>
  </si>
  <si>
    <t>764346424</t>
  </si>
  <si>
    <t>Lemování ventilačních nástavců z titanzinkového předzvětralého plechu výšky do 1000 mm, se stříškou střech s krytinou skládanou mimo prejzovou nebo z plechu, průměru přes 150 do 200 mm</t>
  </si>
  <si>
    <t>1336217723</t>
  </si>
  <si>
    <t>"K3 - d=160 mm" 1</t>
  </si>
  <si>
    <t>158</t>
  </si>
  <si>
    <t>998764201</t>
  </si>
  <si>
    <t>Přesun hmot pro konstrukce klempířské stanovený procentní sazbou (%) z ceny vodorovná dopravní vzdálenost do 50 m v objektech výšky do 6 m</t>
  </si>
  <si>
    <t>-1422065530</t>
  </si>
  <si>
    <t>766</t>
  </si>
  <si>
    <t>Konstrukce truhlářské</t>
  </si>
  <si>
    <t>159</t>
  </si>
  <si>
    <t>766660001</t>
  </si>
  <si>
    <t>Montáž dveřních křídel dřevěných nebo plastových otevíravých do ocelové zárubně povrchově upravených jednokřídlových, šířky do 800 mm</t>
  </si>
  <si>
    <t>-722370153</t>
  </si>
  <si>
    <t>160</t>
  </si>
  <si>
    <t>611629R01</t>
  </si>
  <si>
    <t>dveře vnitřní hladké laminované HPL plné 1křídlé 700x1970mm</t>
  </si>
  <si>
    <t>-175052847</t>
  </si>
  <si>
    <t>Poznámka k položce:_x000d_
Včetně kování (klika - WC klička), vložkového zámku_x000d_
S mřížkou pro přívod vzduchu_x000d_
Podrobný popis je ve výpisu dveří</t>
  </si>
  <si>
    <t>161</t>
  </si>
  <si>
    <t>766660002</t>
  </si>
  <si>
    <t>Montáž dveřních křídel dřevěných nebo plastových otevíravých do ocelové zárubně povrchově upravených jednokřídlových, šířky přes 800 mm</t>
  </si>
  <si>
    <t>1730291424</t>
  </si>
  <si>
    <t>162</t>
  </si>
  <si>
    <t>611629R02</t>
  </si>
  <si>
    <t>dveře vnitřní hladké laminované HPL plné 1křídlé 900x1970mm</t>
  </si>
  <si>
    <t>-450712155</t>
  </si>
  <si>
    <t>163</t>
  </si>
  <si>
    <t>998766201</t>
  </si>
  <si>
    <t>Přesun hmot pro konstrukce truhlářské stanovený procentní sazbou (%) z ceny vodorovná dopravní vzdálenost do 50 m v objektech výšky do 6 m</t>
  </si>
  <si>
    <t>-775527671</t>
  </si>
  <si>
    <t>767</t>
  </si>
  <si>
    <t>Konstrukce zámečnické</t>
  </si>
  <si>
    <t>767610125</t>
  </si>
  <si>
    <t>Montáž oken jednoduchých z hliníkových nebo ocelových profilů na polyuretanovou pěnu otevíravých do zdiva, plochy do 0,6 m2</t>
  </si>
  <si>
    <t>-280565153</t>
  </si>
  <si>
    <t>"O1" 0,6*0,6*7</t>
  </si>
  <si>
    <t>165</t>
  </si>
  <si>
    <t>553410R01</t>
  </si>
  <si>
    <t>okno Al otevíravé/sklopné trojsklo do plochy 1m2</t>
  </si>
  <si>
    <t>-803189708</t>
  </si>
  <si>
    <t>Poznámka k položce:_x000d_
Zasklení: bezpečnostní trojsklo U&lt;0,85 W/m2K, neprůhledné_x000d_
Odolnost proti vloupání WK2_x000d_
Veškeré kličky uzamykatelné_x000d_
Součástí dodávky je dodávka propojovacích profilů, zakládacích profilů a rozšiřujících profilů, kotevních prvků_x000d_
Podrobný popis je ve výpisu oken</t>
  </si>
  <si>
    <t>166</t>
  </si>
  <si>
    <t>767627310</t>
  </si>
  <si>
    <t>Montáž oken zdvojených Příplatek k cenám za připojovací spáru mezi ostěním a rámem kompletní impregnovanou komprimační páskou</t>
  </si>
  <si>
    <t>319758961</t>
  </si>
  <si>
    <t>0,6*4*7</t>
  </si>
  <si>
    <t>167</t>
  </si>
  <si>
    <t>767640111</t>
  </si>
  <si>
    <t>Montáž dveří ocelových vchodových jednokřídlových bez nadsvětlíku</t>
  </si>
  <si>
    <t>-1527004934</t>
  </si>
  <si>
    <t>"D4" 2</t>
  </si>
  <si>
    <t>168</t>
  </si>
  <si>
    <t>553412R01</t>
  </si>
  <si>
    <t>dveře Al vchodové jednokřídlové š 800mm</t>
  </si>
  <si>
    <t>-1559343586</t>
  </si>
  <si>
    <t>Poznámka k položce:_x000d_
Součástí dodávky je i zárubeň z hliníkových profilů_x000d_
Včetně kování (klika - klika), vložkového zámku s bezpečnostní vložkou, prahové lišty, mechanického samozavírače_x000d_
S mřížkou pro přívod vzduchu_x000d_
Podrobný popis je ve výpisu dveří</t>
  </si>
  <si>
    <t>169</t>
  </si>
  <si>
    <t>767640221</t>
  </si>
  <si>
    <t>Montáž dveří ocelových vchodových dvoukřídlové bez nadsvětlíku</t>
  </si>
  <si>
    <t>2080319180</t>
  </si>
  <si>
    <t>"D5" 1</t>
  </si>
  <si>
    <t>170</t>
  </si>
  <si>
    <t>553413R02</t>
  </si>
  <si>
    <t>dveře Al vchodové dvoukřídlové š 1400mm</t>
  </si>
  <si>
    <t>1682048524</t>
  </si>
  <si>
    <t>Poznámka k položce:_x000d_
Asymetrické členění křídel - 800+600 mm_x000d_
Součástí dodávky je i zárubeň z hliníkových profilů_x000d_
Včetně kování (klika - klika), vložkového zámku s bezpečnostní vložkou, prahové lišty, mechanického samozavírače s koordinátorem zavírání křídel_x000d_
Podrobný popis je ve výpisu dveří</t>
  </si>
  <si>
    <t>171</t>
  </si>
  <si>
    <t>767646401</t>
  </si>
  <si>
    <t>Montáž dveří ocelových revizních dvířek s rámem jednokřídlových, výšky do 1000 mm</t>
  </si>
  <si>
    <t>-1711577664</t>
  </si>
  <si>
    <t>"Dvířka Z3" 2</t>
  </si>
  <si>
    <t>172</t>
  </si>
  <si>
    <t>55343551</t>
  </si>
  <si>
    <t>dvířka revizní nerezová bez otvorů pro elektroměřidla 405x605mm</t>
  </si>
  <si>
    <t>2065803842</t>
  </si>
  <si>
    <t>173</t>
  </si>
  <si>
    <t>767995114</t>
  </si>
  <si>
    <t>Montáž ostatních atypických zámečnických konstrukcí hmotnosti přes 20 do 50 kg</t>
  </si>
  <si>
    <t>kg</t>
  </si>
  <si>
    <t>-635060203</t>
  </si>
  <si>
    <t>"Poklop Z4" 50,0</t>
  </si>
  <si>
    <t>174</t>
  </si>
  <si>
    <t>767995116</t>
  </si>
  <si>
    <t>Montáž ostatních atypických zámečnických konstrukcí hmotnosti přes 100 do 250 kg</t>
  </si>
  <si>
    <t>-129664282</t>
  </si>
  <si>
    <t>"Poklop Z2 - trojdílný" 541,0</t>
  </si>
  <si>
    <t>175</t>
  </si>
  <si>
    <t>136112R01</t>
  </si>
  <si>
    <t>konstrukce ocelové z plechů a profilů - materiál a výroba, bez povrchových úprav</t>
  </si>
  <si>
    <t>-1282089859</t>
  </si>
  <si>
    <t>"Včetně prořezu, svarů a kotvení - dle výpisu zámečnických výrobků"</t>
  </si>
  <si>
    <t>"Poklopy Z2" 541,0*0,001</t>
  </si>
  <si>
    <t>"Poklop Z4" 60,0*0,001</t>
  </si>
  <si>
    <t>176</t>
  </si>
  <si>
    <t>998767201</t>
  </si>
  <si>
    <t>Přesun hmot pro zámečnické konstrukce stanovený procentní sazbou (%) z ceny vodorovná dopravní vzdálenost do 50 m v objektech výšky do 6 m</t>
  </si>
  <si>
    <t>341031369</t>
  </si>
  <si>
    <t>771</t>
  </si>
  <si>
    <t>Podlahy z dlaždic</t>
  </si>
  <si>
    <t>177</t>
  </si>
  <si>
    <t>771121011</t>
  </si>
  <si>
    <t>Příprava podkladu před provedením dlažby nátěr penetrační na podlahu</t>
  </si>
  <si>
    <t>-1936539129</t>
  </si>
  <si>
    <t>"Poklopy" 3,0*1,0</t>
  </si>
  <si>
    <t>178</t>
  </si>
  <si>
    <t>771474141</t>
  </si>
  <si>
    <t>Montáž soklů z dlaždic keramických lepených flexibilním lepidlem s požlábkem, výšky do 90 mm</t>
  </si>
  <si>
    <t>1300307017</t>
  </si>
  <si>
    <t>"M.č. 1.01-1.02" (6,2-3,9)+5,5</t>
  </si>
  <si>
    <t>179</t>
  </si>
  <si>
    <t>59761281</t>
  </si>
  <si>
    <t>sokl s položlábkem-dlažba keramická slinutá hladká do interiéru i exteriéru 300x80mm</t>
  </si>
  <si>
    <t>1732600939</t>
  </si>
  <si>
    <t>7,8/0,3</t>
  </si>
  <si>
    <t>26*1,1 'Přepočtené koeficientem množství</t>
  </si>
  <si>
    <t>180</t>
  </si>
  <si>
    <t>771574273</t>
  </si>
  <si>
    <t>Montáž podlah z dlaždic keramických lepených flexibilním lepidlem maloformátových pro vysoké mechanické zatížení protiskluzných nebo reliéfních (bezbariérových) přes 85 do 100 ks/m2</t>
  </si>
  <si>
    <t>507534324</t>
  </si>
  <si>
    <t>181</t>
  </si>
  <si>
    <t>59761428</t>
  </si>
  <si>
    <t xml:space="preserve">dlažba keramická hutná protiskluzná do interiéru i exteriéru pro vysoké mechanické namáhání  přes 85 do 100 ks/m2</t>
  </si>
  <si>
    <t>-1107904717</t>
  </si>
  <si>
    <t>23,2*1,1 'Přepočtené koeficientem množství</t>
  </si>
  <si>
    <t>182</t>
  </si>
  <si>
    <t>771577111</t>
  </si>
  <si>
    <t>Montáž podlah z dlaždic keramických lepených flexibilním lepidlem Příplatek k cenám za plochu do 5 m2 jednotlivě</t>
  </si>
  <si>
    <t>-117378924</t>
  </si>
  <si>
    <t>183</t>
  </si>
  <si>
    <t>771577114</t>
  </si>
  <si>
    <t>Montáž podlah z dlaždic keramických lepených flexibilním lepidlem Příplatek k cenám za dvousložkový spárovací tmel</t>
  </si>
  <si>
    <t>121595846</t>
  </si>
  <si>
    <t>184</t>
  </si>
  <si>
    <t>771591112</t>
  </si>
  <si>
    <t>Izolace podlahy pod dlažbu nátěrem nebo stěrkou ve dvou vrstvách</t>
  </si>
  <si>
    <t>-376530023</t>
  </si>
  <si>
    <t>"Vytažení na stěnu" Lsok_F2*0,1</t>
  </si>
  <si>
    <t>185</t>
  </si>
  <si>
    <t>771591186</t>
  </si>
  <si>
    <t>Podlahy - dokončovací práce pracnější řezání dlaždic keramických do oblouku</t>
  </si>
  <si>
    <t>1888532572</t>
  </si>
  <si>
    <t>"M.č. 1.02" 1,5</t>
  </si>
  <si>
    <t>"M.č. 1.03" 0,9</t>
  </si>
  <si>
    <t>"M.č. 1.04" 2,3</t>
  </si>
  <si>
    <t>"M.č. 1.05-1.07" 0,9+0,9+2,0</t>
  </si>
  <si>
    <t>"M.č. 1.09" 3,4+2,6</t>
  </si>
  <si>
    <t>186</t>
  </si>
  <si>
    <t>771591264</t>
  </si>
  <si>
    <t>Izolace podlahy pod dlažbu těsnícími izolačními pásy mezi podlahou a stěnu</t>
  </si>
  <si>
    <t>-345491971</t>
  </si>
  <si>
    <t>"Skladba F2 - sokl" 44,9</t>
  </si>
  <si>
    <t>187</t>
  </si>
  <si>
    <t>771591R01</t>
  </si>
  <si>
    <t>Podlahy - dokončovací práce dodávka a montáž dveřní zarážky</t>
  </si>
  <si>
    <t>-1026092539</t>
  </si>
  <si>
    <t>"V4" 4</t>
  </si>
  <si>
    <t>188</t>
  </si>
  <si>
    <t>998771201</t>
  </si>
  <si>
    <t>Přesun hmot pro podlahy z dlaždic stanovený procentní sazbou (%) z ceny vodorovná dopravní vzdálenost do 50 m v objektech výšky do 6 m</t>
  </si>
  <si>
    <t>-1276269588</t>
  </si>
  <si>
    <t>775</t>
  </si>
  <si>
    <t>Podlahy skládané</t>
  </si>
  <si>
    <t>189</t>
  </si>
  <si>
    <t>775429124</t>
  </si>
  <si>
    <t>Montáž lišty přechodové (vyrovnávací) zaklapnuté</t>
  </si>
  <si>
    <t>-1485024759</t>
  </si>
  <si>
    <t>"D1" 3*0,7</t>
  </si>
  <si>
    <t>"D2" 2*0,7</t>
  </si>
  <si>
    <t>"D3" 1*0,9</t>
  </si>
  <si>
    <t>190</t>
  </si>
  <si>
    <t>55343110</t>
  </si>
  <si>
    <t>profil přechodový Al narážecí 30mm stříbro</t>
  </si>
  <si>
    <t>1870892833</t>
  </si>
  <si>
    <t>191</t>
  </si>
  <si>
    <t>998775201</t>
  </si>
  <si>
    <t>Přesun hmot pro podlahy skládané stanovený procentní sazbou (%) z ceny vodorovná dopravní vzdálenost do 50 m v objektech výšky do 6 m</t>
  </si>
  <si>
    <t>-1583138847</t>
  </si>
  <si>
    <t>777</t>
  </si>
  <si>
    <t>Podlahy lité</t>
  </si>
  <si>
    <t>192</t>
  </si>
  <si>
    <t>777131105</t>
  </si>
  <si>
    <t>Penetrační nátěr podlahy epoxidový na podklad z čerstvého betonu</t>
  </si>
  <si>
    <t>-2037618112</t>
  </si>
  <si>
    <t>193</t>
  </si>
  <si>
    <t>777511107</t>
  </si>
  <si>
    <t>Krycí stěrka dekorativní polyuretanová, tloušťky protiskluzná úprava prosyp pískem</t>
  </si>
  <si>
    <t>-457263327</t>
  </si>
  <si>
    <t>194</t>
  </si>
  <si>
    <t>777521R01</t>
  </si>
  <si>
    <t>Krycí stěrka dekorativní polyuretanová, tloušťky 5 mm</t>
  </si>
  <si>
    <t>-1902949961</t>
  </si>
  <si>
    <t>195</t>
  </si>
  <si>
    <t>777621121</t>
  </si>
  <si>
    <t>Krycí nátěr podlahy průmyslový polyuretanový</t>
  </si>
  <si>
    <t>1792938572</t>
  </si>
  <si>
    <t>196</t>
  </si>
  <si>
    <t>998777201</t>
  </si>
  <si>
    <t>Přesun hmot pro podlahy lité stanovený procentní sazbou (%) z ceny vodorovná dopravní vzdálenost do 50 m v objektech výšky do 6 m</t>
  </si>
  <si>
    <t>1664798723</t>
  </si>
  <si>
    <t>781</t>
  </si>
  <si>
    <t>Dokončovací práce - obklady</t>
  </si>
  <si>
    <t>197</t>
  </si>
  <si>
    <t>781121011</t>
  </si>
  <si>
    <t>Příprava podkladu před provedením obkladu nátěr penetrační na stěnu</t>
  </si>
  <si>
    <t>-1265249634</t>
  </si>
  <si>
    <t>"Keramický obklad" 113,1</t>
  </si>
  <si>
    <t>198</t>
  </si>
  <si>
    <t>781474120</t>
  </si>
  <si>
    <t>Montáž obkladů vnitřních stěn z dlaždic keramických lepených flexibilním lepidlem maloformátových hladkých přes 85 do 100 ks/m2</t>
  </si>
  <si>
    <t>1250107691</t>
  </si>
  <si>
    <t>199</t>
  </si>
  <si>
    <t>597612R01</t>
  </si>
  <si>
    <t>obklad keramický hladký do 100ks/m2</t>
  </si>
  <si>
    <t>-400772809</t>
  </si>
  <si>
    <t>113,1*1,1 'Přepočtené koeficientem množství</t>
  </si>
  <si>
    <t>200</t>
  </si>
  <si>
    <t>781491012</t>
  </si>
  <si>
    <t>Montáž zrcadel lepených silikonovým tmelem na podkladní omítku, plochy přes 1 m2</t>
  </si>
  <si>
    <t>-904946828</t>
  </si>
  <si>
    <t>"V2" 1,0*1,5</t>
  </si>
  <si>
    <t>201</t>
  </si>
  <si>
    <t>63465124</t>
  </si>
  <si>
    <t>zrcadlo nemontované čiré tl 4mm max. rozměr 3210x2250mm</t>
  </si>
  <si>
    <t>1304196439</t>
  </si>
  <si>
    <t>1,5*1,1 'Přepočtené koeficientem množství</t>
  </si>
  <si>
    <t>202</t>
  </si>
  <si>
    <t>781494111</t>
  </si>
  <si>
    <t>Obklad - dokončující práce profily ukončovací lepené flexibilním lepidlem rohové</t>
  </si>
  <si>
    <t>-246883151</t>
  </si>
  <si>
    <t>"M.č. 1.01" 2,2+2,1*2</t>
  </si>
  <si>
    <t>"M.č. 1.02" 2,1*2</t>
  </si>
  <si>
    <t>"M.č. 1.05-1.07" (0,9+0,9+2,0)</t>
  </si>
  <si>
    <t>"M.č. 1.08" 2,2</t>
  </si>
  <si>
    <t>"M.č. 1.09" 2,0*2</t>
  </si>
  <si>
    <t>"Ostění oken" (0,5+0,5)*5</t>
  </si>
  <si>
    <t>203</t>
  </si>
  <si>
    <t>781494511</t>
  </si>
  <si>
    <t>Obklad - dokončující práce profily ukončovací lepené flexibilním lepidlem ukončovací</t>
  </si>
  <si>
    <t>2061191007</t>
  </si>
  <si>
    <t>204</t>
  </si>
  <si>
    <t>781571131</t>
  </si>
  <si>
    <t>Montáž obkladů ostění z obkladaček keramických lepených flexibilním lepidlem šířky ostění do 200 mm</t>
  </si>
  <si>
    <t>-1077131979</t>
  </si>
  <si>
    <t>"M.č. 1.01" 2,1*2</t>
  </si>
  <si>
    <t>"M.č. 1.03-1.07" (0,5+0,5)*5</t>
  </si>
  <si>
    <t>"M.č. 1.09" 2,1*2</t>
  </si>
  <si>
    <t>205</t>
  </si>
  <si>
    <t>-111551184</t>
  </si>
  <si>
    <t>17,600*0,2</t>
  </si>
  <si>
    <t>206</t>
  </si>
  <si>
    <t>998781201</t>
  </si>
  <si>
    <t>Přesun hmot pro obklady keramické stanovený procentní sazbou (%) z ceny vodorovná dopravní vzdálenost do 50 m v objektech výšky do 6 m</t>
  </si>
  <si>
    <t>1966417982</t>
  </si>
  <si>
    <t>784</t>
  </si>
  <si>
    <t>Dokončovací práce - malby a tapety</t>
  </si>
  <si>
    <t>207</t>
  </si>
  <si>
    <t>784111001</t>
  </si>
  <si>
    <t>Oprášení (ometení) podkladu v místnostech výšky do 3,80 m</t>
  </si>
  <si>
    <t>1460097598</t>
  </si>
  <si>
    <t>"Stěny mezi obkladem a podhledem" 40,0</t>
  </si>
  <si>
    <t>208</t>
  </si>
  <si>
    <t>784211101</t>
  </si>
  <si>
    <t>Malby z malířských směsí otěruvzdorných za mokra dvojnásobné, bílé za mokra otěruvzdorné výborně v místnostech výšky do 3,80 m</t>
  </si>
  <si>
    <t>1603384542</t>
  </si>
  <si>
    <t>"Stěny" 40,0</t>
  </si>
  <si>
    <t>"Podhledy" S_C</t>
  </si>
  <si>
    <t>789</t>
  </si>
  <si>
    <t>Povrchové úpravy ocelových konstrukcí a technologických zařízení</t>
  </si>
  <si>
    <t>209</t>
  </si>
  <si>
    <t>789122151</t>
  </si>
  <si>
    <t>Úpravy povrchů pod nátěry ocelových konstrukcí třídy II odstranění rzi a nečistot pomocí ručního nářadí stupeň přípravy St 2, stupeň zrezivění B</t>
  </si>
  <si>
    <t>1641296546</t>
  </si>
  <si>
    <t>"Poklop Z2"</t>
  </si>
  <si>
    <t>"Poklop" 3,0*1,0*2</t>
  </si>
  <si>
    <t>"Rám L60/6" (3,0+1,0)*2*0,3</t>
  </si>
  <si>
    <t>"Výztuhy" 6,93*0,25</t>
  </si>
  <si>
    <t>"Profily" 1,0*2*0,3</t>
  </si>
  <si>
    <t>"Poklop Z4"</t>
  </si>
  <si>
    <t>"Poklop" 0,6*0,9*2+0,5</t>
  </si>
  <si>
    <t>210</t>
  </si>
  <si>
    <t>789322111</t>
  </si>
  <si>
    <t>Zhotovení nátěru ocelových konstrukcí třídy II jednosložkového základního, tloušťky do 80 μm</t>
  </si>
  <si>
    <t>1603944489</t>
  </si>
  <si>
    <t>211</t>
  </si>
  <si>
    <t>24629116</t>
  </si>
  <si>
    <t>hmota nátěrová PUR samozákladující na ocelové konstrukce RAL 3020</t>
  </si>
  <si>
    <t>-1370051537</t>
  </si>
  <si>
    <t>12,313*0,2 'Přepočtené koeficientem množství</t>
  </si>
  <si>
    <t>212</t>
  </si>
  <si>
    <t>789322121</t>
  </si>
  <si>
    <t>Zhotovení nátěru ocelových konstrukcí třídy II jednosložkového krycího (vrchního), tloušťky do 80 μm</t>
  </si>
  <si>
    <t>552013482</t>
  </si>
  <si>
    <t>12,313*2</t>
  </si>
  <si>
    <t>213</t>
  </si>
  <si>
    <t>24629141</t>
  </si>
  <si>
    <t>hmota nátěrová PUR krycí (email) na ocelové konstrukce RAL 3020 mat</t>
  </si>
  <si>
    <t>450655941</t>
  </si>
  <si>
    <t>24,626*0,1 'Přepočtené koeficientem množství</t>
  </si>
  <si>
    <t>214</t>
  </si>
  <si>
    <t>789421232</t>
  </si>
  <si>
    <t>Provedení žárového stříkání ocelových konstrukcí zinkem, tloušťky 100 μm, třídy II (1,560 kg Zn/m2)</t>
  </si>
  <si>
    <t>-24528411</t>
  </si>
  <si>
    <t>215</t>
  </si>
  <si>
    <t>15625101</t>
  </si>
  <si>
    <t>drát metalizační Zn D 3mm</t>
  </si>
  <si>
    <t>1466356537</t>
  </si>
  <si>
    <t>"Koeficient 1,2 pro tloušťku 120 um" 12,313*1,56*1,2*1,02</t>
  </si>
  <si>
    <t>01b - VZT</t>
  </si>
  <si>
    <t xml:space="preserve">    751 - Vzduchotechnika</t>
  </si>
  <si>
    <t>713411121</t>
  </si>
  <si>
    <t>Montáž izolace tepelné potrubí a ohybů pásy nebo rohožemi s povrchovou úpravou hliníkovou fólií připevněnými ocelovým drátem potrubí jednovrstvá</t>
  </si>
  <si>
    <t>691718021</t>
  </si>
  <si>
    <t>6,5*0,5+7,0*0,7</t>
  </si>
  <si>
    <t>63151671</t>
  </si>
  <si>
    <t>rohož izolační z minerální vlny lamelová s Al fólií 55 kg/m3 tl.40mm</t>
  </si>
  <si>
    <t>-1265592302</t>
  </si>
  <si>
    <t>8,15*0,9 'Přepočtené koeficientem množství</t>
  </si>
  <si>
    <t>713411125</t>
  </si>
  <si>
    <t>Montáž izolace tepelné potrubí a ohybů pásy nebo rohožemi s povrchovou úpravou hliníkovou fólií připevněnými ocelovým drátem ohybů jednovrstvá</t>
  </si>
  <si>
    <t>-2117876021</t>
  </si>
  <si>
    <t>13*0,7</t>
  </si>
  <si>
    <t>1345109145</t>
  </si>
  <si>
    <t>-28078335</t>
  </si>
  <si>
    <t>751</t>
  </si>
  <si>
    <t>Vzduchotechnika</t>
  </si>
  <si>
    <t>751133011</t>
  </si>
  <si>
    <t>Montáž ventilátoru diagonálního nízkotlakého potrubního nevýbušného, průměru do 100 mm</t>
  </si>
  <si>
    <t>-304500089</t>
  </si>
  <si>
    <t>429141R01</t>
  </si>
  <si>
    <t>ventilátor diagonální průtok 260m3/h D 100mm 19W IP44</t>
  </si>
  <si>
    <t>-1570351656</t>
  </si>
  <si>
    <t>751133012</t>
  </si>
  <si>
    <t>Montáž ventilátoru diagonálního nízkotlakého potrubního nevýbušného, průměru přes 100 do 200 mm</t>
  </si>
  <si>
    <t>379318440</t>
  </si>
  <si>
    <t>429141R02</t>
  </si>
  <si>
    <t>ventilátor diagonální průtok 760m3/h D 160mm 84W IP44</t>
  </si>
  <si>
    <t>1304254234</t>
  </si>
  <si>
    <t>751322011</t>
  </si>
  <si>
    <t>Montáž talířových ventilů, anemostatů, dýz talířového ventilu, průměru do 100 mm</t>
  </si>
  <si>
    <t>1723527394</t>
  </si>
  <si>
    <t>429813R01</t>
  </si>
  <si>
    <t>talířový ventil D 100mm</t>
  </si>
  <si>
    <t>-734023682</t>
  </si>
  <si>
    <t>751510041</t>
  </si>
  <si>
    <t>Vzduchotechnické potrubí z pozinkovaného plechu kruhové, trouba spirálně vinutá bez příruby, průměru do 100 mm</t>
  </si>
  <si>
    <t>-1788017230</t>
  </si>
  <si>
    <t>"E.F1.1" 5,0</t>
  </si>
  <si>
    <t>"E.F1.2" 1,5</t>
  </si>
  <si>
    <t>751510042</t>
  </si>
  <si>
    <t>Vzduchotechnické potrubí z pozinkovaného plechu kruhové, trouba spirálně vinutá bez příruby, průměru přes 100 do 200 mm</t>
  </si>
  <si>
    <t>-1857693703</t>
  </si>
  <si>
    <t>"E.F1.1" 7,0</t>
  </si>
  <si>
    <t>751514775</t>
  </si>
  <si>
    <t>Montáž protidešťové stříšky nebo výfukové hlavice do plechového potrubí kruhové bez příruby, průměru do 100 mm</t>
  </si>
  <si>
    <t>-93573021</t>
  </si>
  <si>
    <t>42981260</t>
  </si>
  <si>
    <t>hlavice výfuková Pz VZT D 100mm</t>
  </si>
  <si>
    <t>-977212656</t>
  </si>
  <si>
    <t>751514776</t>
  </si>
  <si>
    <t>Montáž protidešťové stříšky nebo výfukové hlavice do plechového potrubí kruhové bez příruby, průměru přes 100 do 200 mm</t>
  </si>
  <si>
    <t>1697691041</t>
  </si>
  <si>
    <t>429812R01</t>
  </si>
  <si>
    <t>hlavice výfuková Pz VZT D 160mm</t>
  </si>
  <si>
    <t>1126033289</t>
  </si>
  <si>
    <t>751572101</t>
  </si>
  <si>
    <t>Závěs kruhového potrubí pomocí objímky, kotvené do betonu průměru potrubí do 100 mm</t>
  </si>
  <si>
    <t>-331305399</t>
  </si>
  <si>
    <t>751572102</t>
  </si>
  <si>
    <t>Závěs kruhového potrubí pomocí objímky, kotvené do betonu průměru potrubí přes 100 do 200 mm</t>
  </si>
  <si>
    <t>1627644606</t>
  </si>
  <si>
    <t>998751201</t>
  </si>
  <si>
    <t>Přesun hmot pro vzduchotechniku stanovený procentní sazbou (%) z ceny vodorovná dopravní vzdálenost do 50 m v objektech výšky do 12 m</t>
  </si>
  <si>
    <t>-1210566694</t>
  </si>
  <si>
    <t>01c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</si>
  <si>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</si>
  <si>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</si>
  <si>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</si>
  <si>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974032R01</t>
  </si>
  <si>
    <t>Stavební přípomoce</t>
  </si>
  <si>
    <t>kpl</t>
  </si>
  <si>
    <t>-973901284</t>
  </si>
  <si>
    <t>Poznámka k položce:_x000d_
Drážky, rýhy, prostupy včetně jejich zapravení_x000d_
Včetně přesunů hmot a sutí a likvidace odpadů</t>
  </si>
  <si>
    <t>721</t>
  </si>
  <si>
    <t>Zdravotechnika - vnitřní kanalizace</t>
  </si>
  <si>
    <t>721173401</t>
  </si>
  <si>
    <t>Potrubí z plastových trub PVC SN4 svodné (ležaté) DN 110</t>
  </si>
  <si>
    <t>1161307164</t>
  </si>
  <si>
    <t>721173402</t>
  </si>
  <si>
    <t>Potrubí z plastových trub PVC SN4 svodné (ležaté) DN 125</t>
  </si>
  <si>
    <t>-1066358014</t>
  </si>
  <si>
    <t>721173403</t>
  </si>
  <si>
    <t>Potrubí z plastových trub PVC SN4 svodné (ležaté) DN 160</t>
  </si>
  <si>
    <t>-864613517</t>
  </si>
  <si>
    <t>721174043</t>
  </si>
  <si>
    <t>Potrubí z plastových trub polypropylenové připojovací DN 50</t>
  </si>
  <si>
    <t>2020577217</t>
  </si>
  <si>
    <t>721174044</t>
  </si>
  <si>
    <t>Potrubí z plastových trub polypropylenové připojovací DN 75</t>
  </si>
  <si>
    <t>1037628411</t>
  </si>
  <si>
    <t>721174045</t>
  </si>
  <si>
    <t>Potrubí z plastových trub polypropylenové připojovací DN 110</t>
  </si>
  <si>
    <t>-443627554</t>
  </si>
  <si>
    <t>721211403</t>
  </si>
  <si>
    <t>Podlahové vpusti s vodorovným odtokem DN 50/75 s kulovým kloubem</t>
  </si>
  <si>
    <t>428630014</t>
  </si>
  <si>
    <t>721211611</t>
  </si>
  <si>
    <t>Podlahové vpusti dvorní vtoky (vpusti) se svislým odtokem a zápachovou klapkou DN 110/160 mříž litina 226x226</t>
  </si>
  <si>
    <t>1239748981</t>
  </si>
  <si>
    <t>721233R01</t>
  </si>
  <si>
    <t>Střešní vtoky (vpusti) polypropylenové (PP) pro pochůzné střechy s odtokem svislým DN 75 s el. příhřevem</t>
  </si>
  <si>
    <t>-655882610</t>
  </si>
  <si>
    <t>721274121</t>
  </si>
  <si>
    <t>Ventily přivzdušňovací odpadních potrubí vnitřní od DN 32 do DN 50</t>
  </si>
  <si>
    <t>1171680155</t>
  </si>
  <si>
    <t>721274123</t>
  </si>
  <si>
    <t>Ventily přivzdušňovací odpadních potrubí vnitřní DN 100</t>
  </si>
  <si>
    <t>-2102007958</t>
  </si>
  <si>
    <t>721290111</t>
  </si>
  <si>
    <t>Zkouška těsnosti kanalizace v objektech vodou do DN 125</t>
  </si>
  <si>
    <t>-1249332667</t>
  </si>
  <si>
    <t>721290112</t>
  </si>
  <si>
    <t>Zkouška těsnosti kanalizace v objektech vodou DN 150 nebo DN 200</t>
  </si>
  <si>
    <t>-1745142100</t>
  </si>
  <si>
    <t>998721201</t>
  </si>
  <si>
    <t>Přesun hmot pro vnitřní kanalizace stanovený procentní sazbou (%) z ceny vodorovná dopravní vzdálenost do 50 m v objektech výšky do 6 m</t>
  </si>
  <si>
    <t>-1791340526</t>
  </si>
  <si>
    <t>722</t>
  </si>
  <si>
    <t>Zdravotechnika - vnitřní vodovod</t>
  </si>
  <si>
    <t>722173234</t>
  </si>
  <si>
    <t>Potrubí z plastových trubek pevné spojované lepením D 32 x 3,6</t>
  </si>
  <si>
    <t>-217263398</t>
  </si>
  <si>
    <t>722174002</t>
  </si>
  <si>
    <t>Potrubí z plastových trubek z polypropylenu (PPR) svařovaných polyfuzně PN 16 (SDR 7,4) D 20 x 2,8</t>
  </si>
  <si>
    <t>-1109956395</t>
  </si>
  <si>
    <t>722174003</t>
  </si>
  <si>
    <t>Potrubí z plastových trubek z polypropylenu (PPR) svařovaných polyfuzně PN 16 (SDR 7,4) D 25 x 3,5</t>
  </si>
  <si>
    <t>-1245778845</t>
  </si>
  <si>
    <t>722174004</t>
  </si>
  <si>
    <t>Potrubí z plastových trubek z polypropylenu (PPR) svařovaných polyfuzně PN 16 (SDR 7,4) D 32 x 4,4</t>
  </si>
  <si>
    <t>-315049287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</si>
  <si>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</si>
  <si>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</si>
  <si>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-989006304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</si>
  <si>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</si>
  <si>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</si>
  <si>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-966484780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</si>
  <si>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</si>
  <si>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</si>
  <si>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1454187660</t>
  </si>
  <si>
    <t>722182013</t>
  </si>
  <si>
    <t>Podpůrný žlab pro potrubí průměru D 32</t>
  </si>
  <si>
    <t>-1837065323</t>
  </si>
  <si>
    <t>722221134</t>
  </si>
  <si>
    <t>Armatury s jedním závitem ventily výtokové G 1/2</t>
  </si>
  <si>
    <t>-467193968</t>
  </si>
  <si>
    <t>722224115</t>
  </si>
  <si>
    <t>Armatury s jedním závitem kohouty plnicí a vypouštěcí PN 10 G 1/2</t>
  </si>
  <si>
    <t>-532398415</t>
  </si>
  <si>
    <t>722225302</t>
  </si>
  <si>
    <t>Armatury s jedním závitem přechodová šroubení krátká s vnitřním závitem D 20 x R 1/2</t>
  </si>
  <si>
    <t>-1366645711</t>
  </si>
  <si>
    <t>722225303</t>
  </si>
  <si>
    <t>Armatury s jedním závitem přechodová šroubení krátká s vnitřním závitem D 25 x R 3/4</t>
  </si>
  <si>
    <t>-375970783</t>
  </si>
  <si>
    <t>722225304</t>
  </si>
  <si>
    <t>Armatury s jedním závitem přechodová šroubení krátká s vnitřním závitem D 32 x R 1</t>
  </si>
  <si>
    <t>-232022781</t>
  </si>
  <si>
    <t>722229101</t>
  </si>
  <si>
    <t>Armatury s jedním závitem montáž vodovodních armatur s jedním závitem ostatních typů G 1/2</t>
  </si>
  <si>
    <t>-1133208130</t>
  </si>
  <si>
    <t>551101R01</t>
  </si>
  <si>
    <t>ventil výtokový nezámrzný s hadicovou přípojkou DN 15 1/2"</t>
  </si>
  <si>
    <t>139031534</t>
  </si>
  <si>
    <t>722231083</t>
  </si>
  <si>
    <t>Armatury se dvěma závity ventily zpětné mosazné PN 16 do 90°C vnitřní závit G 3/4</t>
  </si>
  <si>
    <t>-1313548727</t>
  </si>
  <si>
    <t>722231084</t>
  </si>
  <si>
    <t>Armatury se dvěma závity ventily zpětné mosazné PN 16 do 90°C vnitřní závit G 1</t>
  </si>
  <si>
    <t>-1080809962</t>
  </si>
  <si>
    <t>722231141</t>
  </si>
  <si>
    <t>Armatury se dvěma závity ventily pojistné rohové G 1/2</t>
  </si>
  <si>
    <t>1333261175</t>
  </si>
  <si>
    <t>722232171</t>
  </si>
  <si>
    <t>Armatury se dvěma závity kulové kohouty PN 42 do 185 °C rohové plnoprůtokové vnější a vnitřní závit G 1/2</t>
  </si>
  <si>
    <t>-1441788855</t>
  </si>
  <si>
    <t>15+15</t>
  </si>
  <si>
    <t>722234265</t>
  </si>
  <si>
    <t>Armatury se dvěma závity filtry mosazný PN 16 do 120 °C G 1</t>
  </si>
  <si>
    <t>411572525</t>
  </si>
  <si>
    <t>722240121</t>
  </si>
  <si>
    <t>Armatury z plastických hmot kohouty (PPR) kulové DN 16</t>
  </si>
  <si>
    <t>199872573</t>
  </si>
  <si>
    <t>722240122</t>
  </si>
  <si>
    <t>Armatury z plastických hmot kohouty (PPR) kulové DN 20</t>
  </si>
  <si>
    <t>1105135918</t>
  </si>
  <si>
    <t>722240123</t>
  </si>
  <si>
    <t>Armatury z plastických hmot kohouty (PPR) kulové DN 25</t>
  </si>
  <si>
    <t>-1183601487</t>
  </si>
  <si>
    <t>722263209</t>
  </si>
  <si>
    <t>Vodoměry pro vodu do 100°C závitové horizontální jednovtokové suchoběžné pro dálkový odečet G 1/2 x 110 mm Qn 1,6 R100</t>
  </si>
  <si>
    <t>1316279536</t>
  </si>
  <si>
    <t>722263210</t>
  </si>
  <si>
    <t>Vodoměry pro vodu do 100°C závitové horizontální jednovtokové suchoběžné pro dálkový odečet G 3/4 x 130 mm Qn 4,0 R100</t>
  </si>
  <si>
    <t>688806576</t>
  </si>
  <si>
    <t>722290226</t>
  </si>
  <si>
    <t>Zkoušky, proplach a desinfekce vodovodního potrubí zkoušky těsnosti vodovodního potrubí závitového do DN 50</t>
  </si>
  <si>
    <t>-1154634454</t>
  </si>
  <si>
    <t>722290234</t>
  </si>
  <si>
    <t>Zkoušky, proplach a desinfekce vodovodního potrubí proplach a desinfekce vodovodního potrubí do DN 80</t>
  </si>
  <si>
    <t>-1485401628</t>
  </si>
  <si>
    <t>998722201</t>
  </si>
  <si>
    <t>Přesun hmot pro vnitřní vodovod stanovený procentní sazbou (%) z ceny vodorovná dopravní vzdálenost do 50 m v objektech výšky do 6 m</t>
  </si>
  <si>
    <t>-1304176366</t>
  </si>
  <si>
    <t>725112022</t>
  </si>
  <si>
    <t>Zařízení záchodů klozety keramické závěsné na nosné stěny s hlubokým splachováním odpad vodorovný</t>
  </si>
  <si>
    <t>339946293</t>
  </si>
  <si>
    <t>725119125</t>
  </si>
  <si>
    <t>Zařízení záchodů montáž klozetových mís závěsných na nosné stěny</t>
  </si>
  <si>
    <t>-1714176663</t>
  </si>
  <si>
    <t>64236051</t>
  </si>
  <si>
    <t>klozet keramický bílý závěsný hluboké splachování pro handicapované</t>
  </si>
  <si>
    <t>-345996953</t>
  </si>
  <si>
    <t>725121527</t>
  </si>
  <si>
    <t>Pisoárové záchodky keramické automatické s integrovaným napájecím zdrojem</t>
  </si>
  <si>
    <t>-340035169</t>
  </si>
  <si>
    <t>725211661</t>
  </si>
  <si>
    <t>Umyvadla keramická bílá bez výtokových armatur do desky zápustná šířky 550 až 560 mm</t>
  </si>
  <si>
    <t>-1316784946</t>
  </si>
  <si>
    <t>725211681</t>
  </si>
  <si>
    <t>Umyvadla keramická bílá bez výtokových armatur připevněná na stěnu šrouby zdravotní bílá 640 mm</t>
  </si>
  <si>
    <t>858174379</t>
  </si>
  <si>
    <t>725331111</t>
  </si>
  <si>
    <t>Výlevky bez výtokových armatur a splachovací nádrže keramické se sklopnou plastovou mřížkou 425 mm</t>
  </si>
  <si>
    <t>-1020494252</t>
  </si>
  <si>
    <t>725532116</t>
  </si>
  <si>
    <t>Elektrické ohřívače zásobníkové beztlakové přepadové akumulační s pojistným ventilem závěsné svislé objem nádrže (příkon) 100 l (2,0 kW)</t>
  </si>
  <si>
    <t>-521778813</t>
  </si>
  <si>
    <t>725822611</t>
  </si>
  <si>
    <t>Baterie umyvadlové stojánkové pákové bez výpusti</t>
  </si>
  <si>
    <t>-231409591</t>
  </si>
  <si>
    <t>725822R01</t>
  </si>
  <si>
    <t>Press baterie s nastavením teploty vody pro umyvadlo</t>
  </si>
  <si>
    <t>823062003</t>
  </si>
  <si>
    <t>725829121</t>
  </si>
  <si>
    <t>Baterie umyvadlové montáž ostatních typů nástěnných pákových nebo klasických</t>
  </si>
  <si>
    <t>1517924473</t>
  </si>
  <si>
    <t>551456R01</t>
  </si>
  <si>
    <t>baterie umyvadlová nástěnná páková s otočným ramínkem s prodlouženou pákou</t>
  </si>
  <si>
    <t>-1231237307</t>
  </si>
  <si>
    <t>725861101</t>
  </si>
  <si>
    <t>Zápachové uzávěrky zařizovacích předmětů pro umyvadla DN 32</t>
  </si>
  <si>
    <t>559188005</t>
  </si>
  <si>
    <t>725865411</t>
  </si>
  <si>
    <t>Zápachové uzávěrky zařizovacích předmětů pro pisoáry DN 32/40</t>
  </si>
  <si>
    <t>1520313413</t>
  </si>
  <si>
    <t>998725201</t>
  </si>
  <si>
    <t>Přesun hmot pro zařizovací předměty stanovený procentní sazbou (%) z ceny vodorovná dopravní vzdálenost do 50 m v objektech výšky do 6 m</t>
  </si>
  <si>
    <t>437842116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</si>
  <si>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</si>
  <si>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</si>
  <si>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</si>
  <si>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</si>
  <si>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-1453971421</t>
  </si>
  <si>
    <t>726131043</t>
  </si>
  <si>
    <t>Předstěnové instalační systémy do lehkých stěn s kovovou konstrukcí pro závěsné klozety ovládání zepředu, stavební výšky 1120 mm pro tělesně postižené</t>
  </si>
  <si>
    <t>1108690445</t>
  </si>
  <si>
    <t>998726211</t>
  </si>
  <si>
    <t>Přesun hmot pro instalační prefabrikáty stanovený procentní sazbou (%) z ceny vodorovná dopravní vzdálenost do 50 m v objektech výšky do 6 m</t>
  </si>
  <si>
    <t>-587618313</t>
  </si>
  <si>
    <t>01d - Elektro</t>
  </si>
  <si>
    <t>M - M</t>
  </si>
  <si>
    <t xml:space="preserve">    D0 - C21M - Elektromontáže</t>
  </si>
  <si>
    <t xml:space="preserve">    D1 - Materiály</t>
  </si>
  <si>
    <t>D0</t>
  </si>
  <si>
    <t>C21M - Elektromontáže</t>
  </si>
  <si>
    <t>00000001</t>
  </si>
  <si>
    <t>montáž vytápění</t>
  </si>
  <si>
    <t>ks</t>
  </si>
  <si>
    <t>00000001.1</t>
  </si>
  <si>
    <t>připojení bojler</t>
  </si>
  <si>
    <t>00000001.2</t>
  </si>
  <si>
    <t>Revize hromosvodu</t>
  </si>
  <si>
    <t>210000003</t>
  </si>
  <si>
    <t>revize</t>
  </si>
  <si>
    <t>210010002</t>
  </si>
  <si>
    <t>trubka oheb.el.inst. typ 23 R=16mm (PO)</t>
  </si>
  <si>
    <t>210010003</t>
  </si>
  <si>
    <t>trubka oheb.el.inst. typ 23 R=23mm (PO)</t>
  </si>
  <si>
    <t>210010301</t>
  </si>
  <si>
    <t>krab.přístrojová (1901; KP 68; KZ 3) bez zapojení</t>
  </si>
  <si>
    <t>210010311</t>
  </si>
  <si>
    <t>krab.odbočná s víčkem (1901;KO 68) kruh. bez zap.</t>
  </si>
  <si>
    <t>210010312</t>
  </si>
  <si>
    <t>krab.odbočná s víčkem (KO 97) kruhová bez zapoj.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</si>
  <si>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</si>
  <si>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</si>
  <si>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</si>
  <si>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</si>
  <si>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</si>
  <si>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</si>
  <si>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210110001</t>
  </si>
  <si>
    <t>spín.nást.prost.obyč. 1-pólový - řazení 1</t>
  </si>
  <si>
    <t>210110004</t>
  </si>
  <si>
    <t>střídavý přepínač - řazení 6 nást.prost.obyč.</t>
  </si>
  <si>
    <t>210111021</t>
  </si>
  <si>
    <t>zás.v krabici prost.vlhké 10/16A 250V 2P+Z</t>
  </si>
  <si>
    <t>210111022</t>
  </si>
  <si>
    <t>zás.v krabici pr.vlhké 10/16A 250V 2P+Z průb.mont.</t>
  </si>
  <si>
    <t>210111062</t>
  </si>
  <si>
    <t>zás.nástěnná vč.zap.16A 380V 3P+N+Z</t>
  </si>
  <si>
    <t>210190001</t>
  </si>
  <si>
    <t>mont.oceloplech.rozvodnic do 20kg</t>
  </si>
  <si>
    <t>210200010.1</t>
  </si>
  <si>
    <t>montáž svítidla stropní</t>
  </si>
  <si>
    <t>210200010.2</t>
  </si>
  <si>
    <t>montáž svítidla nouzové</t>
  </si>
  <si>
    <t>210200027.1</t>
  </si>
  <si>
    <t>montáž svítidla nástěnné</t>
  </si>
  <si>
    <t>210220022.1</t>
  </si>
  <si>
    <t>uzem. v zemi FeZn R=10 mm vč.svorek;propoj.aj.</t>
  </si>
  <si>
    <t>210220102.1</t>
  </si>
  <si>
    <t>svodové vodiče AlMgSi 8 vč.podpěr</t>
  </si>
  <si>
    <t>210220200</t>
  </si>
  <si>
    <t>jímací tyč do 2m délky vč.upevnění</t>
  </si>
  <si>
    <t>210220301</t>
  </si>
  <si>
    <t>svorky hromosvodové do 2 šroubu (SS;SR 03)</t>
  </si>
  <si>
    <t>210220302</t>
  </si>
  <si>
    <t>svorky hromosv.nad 2 šrouby(ST;SJ;SK;SZ;SR01;02)</t>
  </si>
  <si>
    <t>210220372</t>
  </si>
  <si>
    <t>ochranný úhelník nebo trubka s držáky do zdiva</t>
  </si>
  <si>
    <t>210220431</t>
  </si>
  <si>
    <t>tvarováni mont.dílu-jímače;ochran.trubky;úhelníky</t>
  </si>
  <si>
    <t>210800525</t>
  </si>
  <si>
    <t>CY 2.5 mm2 zelenožlutý (VU)</t>
  </si>
  <si>
    <t>210800526</t>
  </si>
  <si>
    <t>CY 4 mm2 zelenožlutý (VU)</t>
  </si>
  <si>
    <t>210800528</t>
  </si>
  <si>
    <t>CY 10 mm2 zelenožlutý (VU)</t>
  </si>
  <si>
    <t>210803061.1</t>
  </si>
  <si>
    <t>CYKY 2Ax1 mm2 (VU)</t>
  </si>
  <si>
    <t>210810005</t>
  </si>
  <si>
    <t>CYKY-CYKYm 3Bx1.5 mm2 750V (VU)</t>
  </si>
  <si>
    <t>210810006</t>
  </si>
  <si>
    <t>CYKY-CYKYm 3Bx2.5 mm2 750V (VU)</t>
  </si>
  <si>
    <t>210810014</t>
  </si>
  <si>
    <t>CYKY-CYKYm 4Bx16 mm2 750V (VU)</t>
  </si>
  <si>
    <t>210810015</t>
  </si>
  <si>
    <t>CYKY-CYKYm 5Cx1.5 mm2 750V (VU)</t>
  </si>
  <si>
    <t>210810016</t>
  </si>
  <si>
    <t>CYKY-CYKYm 5Cx2.5 mm2 750V (VU)</t>
  </si>
  <si>
    <t>216140001</t>
  </si>
  <si>
    <t>montáž prostorového termostatu</t>
  </si>
  <si>
    <t>216140002</t>
  </si>
  <si>
    <t>připojení VZT jednotky</t>
  </si>
  <si>
    <t>01R</t>
  </si>
  <si>
    <t>Přidružené výkony</t>
  </si>
  <si>
    <t>-571360693</t>
  </si>
  <si>
    <t>D1</t>
  </si>
  <si>
    <t>Materiály</t>
  </si>
  <si>
    <t>00000</t>
  </si>
  <si>
    <t>MEB</t>
  </si>
  <si>
    <t>00000.1</t>
  </si>
  <si>
    <t>rozvaděč RE</t>
  </si>
  <si>
    <t>00000.2</t>
  </si>
  <si>
    <t>rozvaděč RP</t>
  </si>
  <si>
    <t>00000.3</t>
  </si>
  <si>
    <t>sálavý panel - 0,3 kW</t>
  </si>
  <si>
    <t>00000.4</t>
  </si>
  <si>
    <t>topná rohož - 270 W</t>
  </si>
  <si>
    <t>00000.5</t>
  </si>
  <si>
    <t>topná rohož - 360 W</t>
  </si>
  <si>
    <t>00000.6</t>
  </si>
  <si>
    <t>topná rohož - 720 W</t>
  </si>
  <si>
    <t>00000.7</t>
  </si>
  <si>
    <t>zdroj 12 V, pisoár</t>
  </si>
  <si>
    <t>0005</t>
  </si>
  <si>
    <t>nouzové svítidlo</t>
  </si>
  <si>
    <t>0005.1</t>
  </si>
  <si>
    <t>svítidlo nástěnné ; IP 20 - ozn. B</t>
  </si>
  <si>
    <t>0005.2</t>
  </si>
  <si>
    <t>svítidlo stropní ; IP 20 - ozn. A</t>
  </si>
  <si>
    <t>0006</t>
  </si>
  <si>
    <t>čidlo pohybu</t>
  </si>
  <si>
    <t>0006.1</t>
  </si>
  <si>
    <t>svítidlo ; IP 45 - ozn. C</t>
  </si>
  <si>
    <t>00098</t>
  </si>
  <si>
    <t>sada pro nouz. signalizaci - invalidé</t>
  </si>
  <si>
    <t>00099</t>
  </si>
  <si>
    <t>prostorový termostat</t>
  </si>
  <si>
    <t>00201</t>
  </si>
  <si>
    <t>trubka ohebná instal. PVC 2316 R=16mm</t>
  </si>
  <si>
    <t>00202</t>
  </si>
  <si>
    <t>trubka ohebná instal. PVC 2323 R=23</t>
  </si>
  <si>
    <t>00302</t>
  </si>
  <si>
    <t>krabice KO 68</t>
  </si>
  <si>
    <t>00306</t>
  </si>
  <si>
    <t>krabice KO 97</t>
  </si>
  <si>
    <t>00313</t>
  </si>
  <si>
    <t>krabice KU 68/1</t>
  </si>
  <si>
    <t>00700</t>
  </si>
  <si>
    <t>spínač kolébkový č. 1</t>
  </si>
  <si>
    <t>00703</t>
  </si>
  <si>
    <t>spínač kolébkový č. 6</t>
  </si>
  <si>
    <t>00768</t>
  </si>
  <si>
    <t>zásuvka v krabici prost.vlhké.10/16A 250V 2P+Z</t>
  </si>
  <si>
    <t>00768.1</t>
  </si>
  <si>
    <t>zásuvka, 230V/16A, 2P+Z, IP 20</t>
  </si>
  <si>
    <t>00772</t>
  </si>
  <si>
    <t>zásuvka 400V</t>
  </si>
  <si>
    <t>01403</t>
  </si>
  <si>
    <t>AlMgSi 8</t>
  </si>
  <si>
    <t>01403.1</t>
  </si>
  <si>
    <t>FeZn 10</t>
  </si>
  <si>
    <t>01404</t>
  </si>
  <si>
    <t>podpěra vedení PV 01</t>
  </si>
  <si>
    <t>01404.1</t>
  </si>
  <si>
    <t>podpěra vedení PV 21</t>
  </si>
  <si>
    <t>01404.2</t>
  </si>
  <si>
    <t>podpěra vedení PV 32</t>
  </si>
  <si>
    <t>01411</t>
  </si>
  <si>
    <t>jímací tyč JT - 2,0 m</t>
  </si>
  <si>
    <t>01473</t>
  </si>
  <si>
    <t>držák DUz do zdiva</t>
  </si>
  <si>
    <t>01473.1</t>
  </si>
  <si>
    <t>gumoasfalt</t>
  </si>
  <si>
    <t>01473.2</t>
  </si>
  <si>
    <t>ochranný úhelník OU</t>
  </si>
  <si>
    <t>01473.3</t>
  </si>
  <si>
    <t>připojovací svorka SS</t>
  </si>
  <si>
    <t>01473.4</t>
  </si>
  <si>
    <t>svorka jímací SJ02</t>
  </si>
  <si>
    <t>01473.5</t>
  </si>
  <si>
    <t>svorka křížová SK</t>
  </si>
  <si>
    <t>01473.6</t>
  </si>
  <si>
    <t>svorka zkušební SZ</t>
  </si>
  <si>
    <t>01473.7</t>
  </si>
  <si>
    <t>štítek na svod</t>
  </si>
  <si>
    <t>02945</t>
  </si>
  <si>
    <t>CYKY 4Bx16mm2</t>
  </si>
  <si>
    <t>02960</t>
  </si>
  <si>
    <t>CYKY 5Jx1.5mm2</t>
  </si>
  <si>
    <t>02961</t>
  </si>
  <si>
    <t>CYKY 5Jx2.5mm2</t>
  </si>
  <si>
    <t>33726</t>
  </si>
  <si>
    <t xml:space="preserve">CY  2.5mm2 zelenožlutý</t>
  </si>
  <si>
    <t>33736</t>
  </si>
  <si>
    <t xml:space="preserve">CY  4mm2 zelenožlutý</t>
  </si>
  <si>
    <t>33756</t>
  </si>
  <si>
    <t>CY 10mm2 zelenožlutý</t>
  </si>
  <si>
    <t>33912</t>
  </si>
  <si>
    <t>CYKY 3Jx1.5mm2</t>
  </si>
  <si>
    <t>33916</t>
  </si>
  <si>
    <t>CYKY 3Jx2.5mm2</t>
  </si>
  <si>
    <t>45323</t>
  </si>
  <si>
    <t>COAF 2Ax1 mm2</t>
  </si>
  <si>
    <t>02R</t>
  </si>
  <si>
    <t>Prořez 5%</t>
  </si>
  <si>
    <t>937916798</t>
  </si>
  <si>
    <t>03R</t>
  </si>
  <si>
    <t>Podružný materiál</t>
  </si>
  <si>
    <t>-2018062546</t>
  </si>
  <si>
    <t>01e - Technologie fontány</t>
  </si>
  <si>
    <t>D1 - Dodávka a montáž</t>
  </si>
  <si>
    <t xml:space="preserve">    D2 - Zařízení </t>
  </si>
  <si>
    <t xml:space="preserve">    D3 - Potrubí přívodu pitné vody</t>
  </si>
  <si>
    <t xml:space="preserve">      D4 - Armatury a potrubní spojky</t>
  </si>
  <si>
    <t xml:space="preserve">      D5 - Trubky a potrubní tvarovky</t>
  </si>
  <si>
    <t xml:space="preserve">      D6 - Ocelové příslušenství pro trubky</t>
  </si>
  <si>
    <t xml:space="preserve">    D7 - Potrubí odtoku vody z oddělovače</t>
  </si>
  <si>
    <t xml:space="preserve">    D8 - Potrubí cirkulace vody fontány</t>
  </si>
  <si>
    <t xml:space="preserve">      D9 - Příruby a přírubové spoje</t>
  </si>
  <si>
    <t xml:space="preserve">    D10 - Ostatní</t>
  </si>
  <si>
    <t>Dodávka a montáž</t>
  </si>
  <si>
    <t>D2</t>
  </si>
  <si>
    <t xml:space="preserve">Zařízení </t>
  </si>
  <si>
    <t>1.</t>
  </si>
  <si>
    <t>Kompletní písková filtrace s šesticestným ventilem a čerpadlem na základové desce</t>
  </si>
  <si>
    <t>Poznámka k položce:_x000d_
Parametry filtračního zařízení: • Výkon filtrace: 5,05 m3/hod • Příkon: 0,50 kW. 230 V • Max. provozní teplota: 40°C • Max. tlak: 2 bary • Písková náplň: 45 kg Dodávka filtračního zařízení obsahuje: • Filtrační nádobu z polypropylenu • Paletku pod filtraci a čerpadlo • Samonasávací čerpadlo (Q= cca 5,5 m3/h, H= cca 9 m v.s.) • 6 ti-cestný horní ventil • Manometr • Propojovací hadice mezi čerpadlem a filtrací Připojení zařízení do sítě pomocí kabelu zakončeného vidlicí Včetně všech součástí nutných ke správné funkci zařízení.</t>
  </si>
  <si>
    <t>2.</t>
  </si>
  <si>
    <t>Automatický dávkovač kapalných chemikálií</t>
  </si>
  <si>
    <t>Poznámka k položce:_x000d_
Dávkované médium: H2SO4, NaClO Příkon: 0,10 kW, 230 V Připojení zařízení do sítě pomocí kabelu zakončeného vidlicí Dodávka včetně: • Tester na stanovení pH, volného a celkového chloru v bazénové vodě • Dotykový displej • Peristaltická čerpadla • Elektronický průtokoměr • Sonda REDOX pro měření dezinfekční schopnosti bazénové vody. Součástí dodávky zařízení budou: • 1 kpl sacích a výtlačných hadiček • 1 kpl napojení výtlačných hadiček vč. uzávěrů na PVC potrubí vody pol. 1.11 Včetně všech součástí nutných ke správné funkci zařízení.</t>
  </si>
  <si>
    <t>3.</t>
  </si>
  <si>
    <t>Dávkovací čerpadlo</t>
  </si>
  <si>
    <t>Poznámka k položce:_x000d_
S možností ruční regulace průtoku Dávkované médium: koagulant Dávkované množství 0-3 l/hod Příkon: cca 0,05 kW, 230 V Připojení zařízení do sítě pomocí kabelu zakončeného vidlicí Součástí dodávky zařízení budou: • 1 kpl sacích a výtlačných hadiček • 1 kpl napojení výtlačných hadiček vč. uzávěrů na PVC potrubí vody pol. 1.11 Včetně všech součástí nutných ke správné funkci zařízení.</t>
  </si>
  <si>
    <t>4.</t>
  </si>
  <si>
    <t>Záchytná vana</t>
  </si>
  <si>
    <t>Poznámka k položce:_x000d_
Objem vany 10 l Vnější rozměry d x š x v: 500 x 300 x 100 mm Materiál: PP, PE</t>
  </si>
  <si>
    <t>5.</t>
  </si>
  <si>
    <t>Dvoucestný solenoidový ventil DN 25, PN 16</t>
  </si>
  <si>
    <t>Poznámka k položce:_x000d_
Médium: pitná voda Závitové připojení vnitřními závity G 1" napětí 230 VAC Materiálové provedení: mosaz</t>
  </si>
  <si>
    <t>6.</t>
  </si>
  <si>
    <t>Potrubní oddělovač DN 25, PN 16</t>
  </si>
  <si>
    <t xml:space="preserve">Poznámka k položce:_x000d_
Médium: pitná voda Závitové připojení vnějšími závity G 1" Sestávající z: • těla  • integrovaného sítka, velikost oka cca. 200μm  • ventilové vložky s vestavěným zpětným ventilem a vypouštěcím ventilem  • výstupního zpětného ventilu  • tří kulových ventilů pro připojení přístroje na měření tlakové diference  • připojovacího šroubení  • výtokové přípojky  Materiálové provedení: • tělo z korozivzdorné mosazi  • ventilová vložka z vysoce kvalitního syntetického materiálu  • zpětné ventily z vysoce kvalitních syntetických materiálů  • mosazné kulové ventily  • těsnící prvky z elastomerů vhodných pro pitnou vodu  • výtoková přípojka z vysoce kvalitního syntetického materiálu</t>
  </si>
  <si>
    <t>7.</t>
  </si>
  <si>
    <t>Tryska bazénová dnová do betonového bazénu</t>
  </si>
  <si>
    <t>Poznámka k položce:_x000d_
Materiálové provedení: plast</t>
  </si>
  <si>
    <t>8.</t>
  </si>
  <si>
    <t>Odtoková gula z fontány</t>
  </si>
  <si>
    <t xml:space="preserve">Poznámka k položce:_x000d_
Materiálové provedení:  • Tělo plast • Odtoková mřížka nerez</t>
  </si>
  <si>
    <t>9.-10.</t>
  </si>
  <si>
    <t>Neobsazeno</t>
  </si>
  <si>
    <t>D3</t>
  </si>
  <si>
    <t>Potrubí přívodu pitné vody</t>
  </si>
  <si>
    <t>D4</t>
  </si>
  <si>
    <t>Armatury a potrubní spojky</t>
  </si>
  <si>
    <t>11.</t>
  </si>
  <si>
    <t>Kulový kohout DN 25, PN 16</t>
  </si>
  <si>
    <t>Poznámka k položce:_x000d_
Médium: pitná voda Závitové připojení vnitřními závity G 1" Materiálové provedení: tělo, závitová část a koule mosaz Ovládání ovládací páčkou</t>
  </si>
  <si>
    <t>12. - 15.</t>
  </si>
  <si>
    <t>D5</t>
  </si>
  <si>
    <t>Trubky a potrubní tvarovky</t>
  </si>
  <si>
    <t>16.</t>
  </si>
  <si>
    <t>Trubka plastová PP, DN 25 (d32), PN10 Ø32 x 2,9 mm</t>
  </si>
  <si>
    <t>bm</t>
  </si>
  <si>
    <t>17.</t>
  </si>
  <si>
    <t>Koleno plastové PP 90o, DN 25 (d32), PN10</t>
  </si>
  <si>
    <t>18.</t>
  </si>
  <si>
    <t>Přechodka DN 25 (d32)/G 1“ plastová PP, s vnějším závitem</t>
  </si>
  <si>
    <t>19.</t>
  </si>
  <si>
    <t>Přechodka DN 25 (d32)/G 1“ plastová PP, s vnitřním závitem</t>
  </si>
  <si>
    <t>20.</t>
  </si>
  <si>
    <t>Vsuvka se šestihranem a vnějšími závity G 1“, mosazná</t>
  </si>
  <si>
    <t>21.</t>
  </si>
  <si>
    <t>Gumová hadice s nerezovým opletem DN 25, PN 10</t>
  </si>
  <si>
    <t>Poznámka k položce:_x000d_
Oboustarnně s převlečnými maticemi s vnitřním závitem G 1“ Délka hadice: cca 0,8 m Dodávka vč. Těsnění</t>
  </si>
  <si>
    <t>22. - 25.</t>
  </si>
  <si>
    <t>D6</t>
  </si>
  <si>
    <t>Ocelové příslušenství pro trubky</t>
  </si>
  <si>
    <t>26.</t>
  </si>
  <si>
    <t>Uložení potrubí U1 DN 25 (d32) nenormalizované</t>
  </si>
  <si>
    <t xml:space="preserve">Poznámka k položce:_x000d_
hmotnost prvku cca 0,15 kg Kotevní prvek obsahuje: • 1 ks trubková objímka dvoudílná se závitovým připojením M8, nerezová  • 1 ks upevňovací šroub M8/vrut se šestihranem, nerezový • 1 ks plastové hmoždinky</t>
  </si>
  <si>
    <t>27. - 30.</t>
  </si>
  <si>
    <t>D7</t>
  </si>
  <si>
    <t>Potrubí odtoku vody z oddělovače</t>
  </si>
  <si>
    <t>31.</t>
  </si>
  <si>
    <t>Trubka plastová PVC, DN 40 (d50), PN10 Ø50 x 2,4 mm</t>
  </si>
  <si>
    <t>32.</t>
  </si>
  <si>
    <t>Koleno plastové PVC 90o, DN 40 (d50), PN10</t>
  </si>
  <si>
    <t>33. - 35.</t>
  </si>
  <si>
    <t>36.</t>
  </si>
  <si>
    <t>Uložení potrubí U2 DN 40 (d50) nenormalizované</t>
  </si>
  <si>
    <t xml:space="preserve">Poznámka k položce:_x000d_
hmotnost prvku cca 0,20 kg Kotevní prvek obsahuje: • 1 ks trubková objímka dvoudílná se závitovým připojením M8, nerezová  • 1 ks upevňovací šroub M8/vrut se šestihranem, nerezový • 1 ks plastové hmoždinky</t>
  </si>
  <si>
    <t>37. - 40.</t>
  </si>
  <si>
    <t>D8</t>
  </si>
  <si>
    <t>Potrubí cirkulace vody fontány</t>
  </si>
  <si>
    <t>41.</t>
  </si>
  <si>
    <t>42.</t>
  </si>
  <si>
    <t>Kulový kohout DN 15, PN 16</t>
  </si>
  <si>
    <t>Poznámka k položce:_x000d_
Médium: pitná voda Závitové připojení vnitřními závity G 1/2" Materiálové provedení: tělo, závitová část a koule mosaz Ovládání ovládací páčkou</t>
  </si>
  <si>
    <t>43.</t>
  </si>
  <si>
    <t>Kulový ventil dvoucestný DN 40 (d50), PN 10, se šroubeními</t>
  </si>
  <si>
    <t>Poznámka k položce:_x000d_
Materiál: PVC-U Ručně ovládaný Koule oboustranně jištěná Médium: voda</t>
  </si>
  <si>
    <t>44.</t>
  </si>
  <si>
    <t>Kulový ventil zpětný DN 40 (d50), PN 10, se šroubeními</t>
  </si>
  <si>
    <t>Poznámka k položce:_x000d_
Materiál: PVC-U Médium: voda</t>
  </si>
  <si>
    <t>45. - 50.</t>
  </si>
  <si>
    <t>51.</t>
  </si>
  <si>
    <t>52.</t>
  </si>
  <si>
    <t>53.</t>
  </si>
  <si>
    <t>Koleno plastové PVC 45o, DN 40 (d50), PN10</t>
  </si>
  <si>
    <t>54.</t>
  </si>
  <si>
    <t>T- kus redukovaný plastový PVC, DN 40/DN 25 (d50/d32), PN10</t>
  </si>
  <si>
    <t>55.</t>
  </si>
  <si>
    <t>T- kus redukovaný plastový PVC, DN 40/DN 15 (d50/d20), PN10</t>
  </si>
  <si>
    <t>56.</t>
  </si>
  <si>
    <t>Přechodka DN 25 (d32)/G 1“ plastová PVC, s vnějším závitem</t>
  </si>
  <si>
    <t>57.</t>
  </si>
  <si>
    <t>Přechodka DN 15 (d20)/G 1/2“ plastová PVC, s vnějším závitem</t>
  </si>
  <si>
    <t>58. - 60.</t>
  </si>
  <si>
    <t>D9</t>
  </si>
  <si>
    <t>Příruby a přírubové spoje</t>
  </si>
  <si>
    <t>61.</t>
  </si>
  <si>
    <t>Příruba plastová PVC DN 40, PN 10, tloušťka příruby 16 mm</t>
  </si>
  <si>
    <t>62.</t>
  </si>
  <si>
    <t>Přírubový spoj nerezový pro spojení PE příruby příruby spojovacího potrubí a PVC příruby potrubí PVC, s nakluzněnými šrouby, DN 40, PN 10</t>
  </si>
  <si>
    <t>63. - 65.</t>
  </si>
  <si>
    <t>66.</t>
  </si>
  <si>
    <t>Uložení potrubí U3 DN 40 (d50) nenormalizované</t>
  </si>
  <si>
    <t>67. - 70.</t>
  </si>
  <si>
    <t>D10</t>
  </si>
  <si>
    <t>Ostatní</t>
  </si>
  <si>
    <t>71.</t>
  </si>
  <si>
    <t>Ostatní nespecifikované dodávky a montáž</t>
  </si>
  <si>
    <t>Poznámka k položce:_x000d_
pomocné, montážní a zdvihací mechanismy, podpěry, kotvení a jiné nespecifikované dodávky a montáž nutné pro správnou funkčnost celého zařízení</t>
  </si>
  <si>
    <t>72.</t>
  </si>
  <si>
    <t>Případné drobné závitové armatury světlosti do DN 2"</t>
  </si>
  <si>
    <t>Poznámka k položce:_x000d_
vypouštěcí, napouštěcí, odvzdušňovací armatury, atd. s připojovacím potrubím s příslušným DN jinde neuvedené</t>
  </si>
  <si>
    <t>73.</t>
  </si>
  <si>
    <t>Montážní a svářečské práce</t>
  </si>
  <si>
    <t>74.</t>
  </si>
  <si>
    <t>Odvoz a ekologická likvidace odpadů</t>
  </si>
  <si>
    <t>75.</t>
  </si>
  <si>
    <t>Příplatek za ztížené pracovní prostředí</t>
  </si>
  <si>
    <t>76.</t>
  </si>
  <si>
    <t>Přesun hmot při montážích</t>
  </si>
  <si>
    <t>77.</t>
  </si>
  <si>
    <t>Tlakové zkoušky potrubí</t>
  </si>
  <si>
    <t>78.</t>
  </si>
  <si>
    <t>Individuální a komplexní vyzkoušení</t>
  </si>
  <si>
    <t>79.</t>
  </si>
  <si>
    <t>Utažení kompletního přírubového spoje momentovým klíčem (DN 40)</t>
  </si>
  <si>
    <t>80.</t>
  </si>
  <si>
    <t>Vyčištění stavby před zahájením prací</t>
  </si>
  <si>
    <t>81. - 90.</t>
  </si>
  <si>
    <t>Shr</t>
  </si>
  <si>
    <t>Plocha hřiště</t>
  </si>
  <si>
    <t>Lhr</t>
  </si>
  <si>
    <t>Obvod hřiště</t>
  </si>
  <si>
    <t>39,5</t>
  </si>
  <si>
    <t>17,339</t>
  </si>
  <si>
    <t>SO05 - Dětské hřiště</t>
  </si>
  <si>
    <t xml:space="preserve">    5 - Komunikace pozemní</t>
  </si>
  <si>
    <t>131111333</t>
  </si>
  <si>
    <t>Vrtání jamek pro plotové sloupky ručním motorovým vrtákem průměru přes 200 do 300 mm</t>
  </si>
  <si>
    <t>-2071616375</t>
  </si>
  <si>
    <t>"Sloupky oplocení" 42*0,8</t>
  </si>
  <si>
    <t>131111359</t>
  </si>
  <si>
    <t>Vrtání jamek pro plotové sloupky Příplatek k cenám -1331 až -1343 za vrtání v kamenité nebo kořeny prorostlé půdě</t>
  </si>
  <si>
    <t>116701136</t>
  </si>
  <si>
    <t>25579816</t>
  </si>
  <si>
    <t>"Výkop pod úroveň HTÚ" Shr*0,1</t>
  </si>
  <si>
    <t>"Výkop pro obruby" Lhr*0,3*0,1</t>
  </si>
  <si>
    <t>1493339334</t>
  </si>
  <si>
    <t>10,685*0,3 'Přepočtené koeficientem množství</t>
  </si>
  <si>
    <t>131203101</t>
  </si>
  <si>
    <t>Hloubení zapažených i nezapažených jam ručním nebo pneumatickým nářadím s urovnáním dna do předepsaného profilu a spádu v horninách tř. 3 soudržných</t>
  </si>
  <si>
    <t>-1487692958</t>
  </si>
  <si>
    <t>"Základy pro herní prvky - předpoklad"</t>
  </si>
  <si>
    <t>"Deska HR1" 0,6*0,6*0,7</t>
  </si>
  <si>
    <t>"Windrider HR2" 0,8*0,8*0,7</t>
  </si>
  <si>
    <t>"Houpadlo HR3" 0,8*0,8*0,7</t>
  </si>
  <si>
    <t>"Přemostění HR4" 1,4*0,6*0,4*2</t>
  </si>
  <si>
    <t>"Skluzavka HR5" 1,1*1,1*0,4+0,8*0,4*0,4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</si>
  <si>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</si>
  <si>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</si>
  <si>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-747296139</t>
  </si>
  <si>
    <t>2,432*0,3 'Přepočtené koeficientem množství</t>
  </si>
  <si>
    <t>1075489352</t>
  </si>
  <si>
    <t>"Odvoz na mezideponii" 10,685+2,432+(PI*0,2*0,2*33,6)</t>
  </si>
  <si>
    <t>"Odvoz na skládku" Vvyk</t>
  </si>
  <si>
    <t>-2108228645</t>
  </si>
  <si>
    <t>34,678*10 'Přepočtené koeficientem množství</t>
  </si>
  <si>
    <t>2080473978</t>
  </si>
  <si>
    <t>1881540557</t>
  </si>
  <si>
    <t>891592114</t>
  </si>
  <si>
    <t>17,339*1,8 'Přepočtené koeficientem množství</t>
  </si>
  <si>
    <t>275313611</t>
  </si>
  <si>
    <t>Základy z betonu prostého patky a bloky z betonu kamenem neprokládaného tř. C 16/20</t>
  </si>
  <si>
    <t>-1201034787</t>
  </si>
  <si>
    <t>"Deska HR1" 0,6*0,6*0,9</t>
  </si>
  <si>
    <t>"Windrider HR2" 0,8*0,8*0,9</t>
  </si>
  <si>
    <t>"Houpadlo HR3" 0,8*0,8*0,9</t>
  </si>
  <si>
    <t>"Přemostění HR4" 1,4*0,6*0,6*2</t>
  </si>
  <si>
    <t>"Skluzavka HR5" 1,1*1,1*0,6+0,8*0,4*0,6</t>
  </si>
  <si>
    <t>275313811</t>
  </si>
  <si>
    <t>Základy z betonu prostého patky a bloky z betonu kamenem neprokládaného tř. C 25/30</t>
  </si>
  <si>
    <t>-904298726</t>
  </si>
  <si>
    <t>"Sloupky oplocení" 42*(PI*0,2*0,2*0,8)</t>
  </si>
  <si>
    <t>275351121</t>
  </si>
  <si>
    <t>Bednění základů patek zřízení</t>
  </si>
  <si>
    <t>1346924176</t>
  </si>
  <si>
    <t>"Deska HR1" 0,6*0,6*0,2</t>
  </si>
  <si>
    <t>"Windrider HR2" 0,8*0,8*0,2</t>
  </si>
  <si>
    <t>"Houpadlo HR3" 0,8*0,8*0,2</t>
  </si>
  <si>
    <t>"Přemostění HR4" 1,4*0,6*0,2*2</t>
  </si>
  <si>
    <t>"Skluzavka HR5" 1,1*1,1*0,2+0,8*0,4*0,2</t>
  </si>
  <si>
    <t>275351122</t>
  </si>
  <si>
    <t>Bednění základů patek odstranění</t>
  </si>
  <si>
    <t>-1036340504</t>
  </si>
  <si>
    <t>348172211</t>
  </si>
  <si>
    <t>Montáž vjezdových bran samonosných posuvných dvoukřídlových plochy do 3 m2</t>
  </si>
  <si>
    <t>1500874166</t>
  </si>
  <si>
    <t>553423R01</t>
  </si>
  <si>
    <t>brána kovová dvoukřídlová 800x1600mm</t>
  </si>
  <si>
    <t>58430558</t>
  </si>
  <si>
    <t>Komunikace pozemní</t>
  </si>
  <si>
    <t>564801R01</t>
  </si>
  <si>
    <t>Podklad z drceného kameniva 0/4 s rozprostřením a zhutněním, po zhutnění tl. 30 mm</t>
  </si>
  <si>
    <t>1475038718</t>
  </si>
  <si>
    <t>564861111</t>
  </si>
  <si>
    <t>Podklad ze štěrkodrti ŠD s rozprostřením a zhutněním, po zhutnění tl. 200 mm</t>
  </si>
  <si>
    <t>-2115018396</t>
  </si>
  <si>
    <t>579231R01</t>
  </si>
  <si>
    <t xml:space="preserve">Bezpečný polyuretanový povrch (50mm SBR + 10mm EPDM) - v určené barevnosti </t>
  </si>
  <si>
    <t>171654739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</si>
  <si>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</si>
  <si>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</si>
  <si>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1553994442</t>
  </si>
  <si>
    <t>Poznámka k položce:_x000d_
Lože: beton C16/20 XF1 tl. min. 100 mm_x000d_
Obrubník bude zapuštěný</t>
  </si>
  <si>
    <t>59217016</t>
  </si>
  <si>
    <t>obrubník betonový chodníkový 1000x80x250mm</t>
  </si>
  <si>
    <t>-328676275</t>
  </si>
  <si>
    <t>936124R01</t>
  </si>
  <si>
    <t>Montáž herních prvků přichycených kotevními šrouby</t>
  </si>
  <si>
    <t>-1199761561</t>
  </si>
  <si>
    <t>Poznámka k položce:_x000d_
Počet kotvení prvku k betonovému bloku</t>
  </si>
  <si>
    <t>"Deska HR1" 1</t>
  </si>
  <si>
    <t>"Windrider HR2" 1</t>
  </si>
  <si>
    <t>"Houpadlo HR3" 1</t>
  </si>
  <si>
    <t>"Přemostění HR4" 4</t>
  </si>
  <si>
    <t>"Skluzavka HR5" 8</t>
  </si>
  <si>
    <t>749200R01</t>
  </si>
  <si>
    <t>balanční deska HR1</t>
  </si>
  <si>
    <t>946915167</t>
  </si>
  <si>
    <t>Poznámka k položce:_x000d_
Dle přílohy D.1.G.3 - Detaily mobiliáře dětského hřiště</t>
  </si>
  <si>
    <t>749200R02</t>
  </si>
  <si>
    <t>windrider HR2</t>
  </si>
  <si>
    <t>-1961125590</t>
  </si>
  <si>
    <t>749200R03</t>
  </si>
  <si>
    <t>houpadlo HR3</t>
  </si>
  <si>
    <t>45399046</t>
  </si>
  <si>
    <t>749200R04</t>
  </si>
  <si>
    <t>přemostění HR4</t>
  </si>
  <si>
    <t>-2035024874</t>
  </si>
  <si>
    <t>749200R05</t>
  </si>
  <si>
    <t>skluzavka HR5</t>
  </si>
  <si>
    <t>1066360418</t>
  </si>
  <si>
    <t>953961113</t>
  </si>
  <si>
    <t>Kotvy chemické s vyvrtáním otvoru do betonu, železobetonu nebo tvrdého kamene tmel, velikost M 12, hloubka 110 mm</t>
  </si>
  <si>
    <t>1523927846</t>
  </si>
  <si>
    <t>"Sloupky oplocení - 42 ks" 4*42</t>
  </si>
  <si>
    <t>953965121</t>
  </si>
  <si>
    <t>Kotvy chemické s vyvrtáním otvoru kotevní šrouby pro chemické kotvy, velikost M 12, délka 160 mm</t>
  </si>
  <si>
    <t>-849430284</t>
  </si>
  <si>
    <t>1120254321</t>
  </si>
  <si>
    <t>767122111</t>
  </si>
  <si>
    <t>Montáž stěn a příček s výplní drátěnou sítí spojených šroubováním</t>
  </si>
  <si>
    <t>821373248</t>
  </si>
  <si>
    <t>Poznámka k položce:_x000d_
Včetně systémových spojek a příchytek</t>
  </si>
  <si>
    <t>"Výplň oplocení a branky" 0,8*40</t>
  </si>
  <si>
    <t>313247R01</t>
  </si>
  <si>
    <t>nerezová síť lanková v 800mm</t>
  </si>
  <si>
    <t>-1612916880</t>
  </si>
  <si>
    <t>767995112</t>
  </si>
  <si>
    <t>Montáž ostatních atypických zámečnických konstrukcí hmotnosti přes 5 do 10 kg</t>
  </si>
  <si>
    <t>548844170</t>
  </si>
  <si>
    <t>"Sloupky oplocení - 42 ks" 174,8+131,9</t>
  </si>
  <si>
    <t>767995113</t>
  </si>
  <si>
    <t>Montáž ostatních atypických zámečnických konstrukcí hmotnosti přes 10 do 20 kg</t>
  </si>
  <si>
    <t>-145538063</t>
  </si>
  <si>
    <t>"Rámy z tyčoviny 20x20" 477,3</t>
  </si>
  <si>
    <t>993836382</t>
  </si>
  <si>
    <t>(174 + 477,3 + 131,9 + 50 + 200)*0,001</t>
  </si>
  <si>
    <t>-1317427863</t>
  </si>
  <si>
    <t>817367313</t>
  </si>
  <si>
    <t>"Sloupky oplocení - 42 ks" 0,25*42</t>
  </si>
  <si>
    <t>"Rámy z tyčoviny 20x20" 0,3*40</t>
  </si>
  <si>
    <t>"Dvoukřídlá branka" 0,6</t>
  </si>
  <si>
    <t>-449762358</t>
  </si>
  <si>
    <t>1532499867</t>
  </si>
  <si>
    <t>23,1*0,2 'Přepočtené koeficientem množství</t>
  </si>
  <si>
    <t>-1495448754</t>
  </si>
  <si>
    <t>23,100*2</t>
  </si>
  <si>
    <t>175894465</t>
  </si>
  <si>
    <t>46,2*0,1 'Přepočtené koeficientem množství</t>
  </si>
  <si>
    <t>Svyk</t>
  </si>
  <si>
    <t>Plocha výkopu</t>
  </si>
  <si>
    <t>17,6</t>
  </si>
  <si>
    <t>Sla</t>
  </si>
  <si>
    <t>Plocha lavic</t>
  </si>
  <si>
    <t>13,1</t>
  </si>
  <si>
    <t>SO06 - Lavice se zelení</t>
  </si>
  <si>
    <t xml:space="preserve">    783 - Dokončovací práce - nátěry</t>
  </si>
  <si>
    <t>-548337405</t>
  </si>
  <si>
    <t>"Plocha výkopu" 17,6</t>
  </si>
  <si>
    <t>"Výkop pod úroveň HTÚ" Svyk*0,5</t>
  </si>
  <si>
    <t>119217355</t>
  </si>
  <si>
    <t>8,8*0,3 'Přepočtené koeficientem množství</t>
  </si>
  <si>
    <t>1741922778</t>
  </si>
  <si>
    <t>"Odvoz na mezideponii" 8,800</t>
  </si>
  <si>
    <t>"Odvoz přebytečného výkopku" 8,800-2,250</t>
  </si>
  <si>
    <t>"Dovoz k zásypu" 2,250</t>
  </si>
  <si>
    <t>820849757</t>
  </si>
  <si>
    <t>17,6*10 'Přepočtené koeficientem množství</t>
  </si>
  <si>
    <t>-1624850733</t>
  </si>
  <si>
    <t>"Zpětný zásyp" 2,250</t>
  </si>
  <si>
    <t>"Přebytečný výkopek" 8,800-2,250</t>
  </si>
  <si>
    <t>-83001825</t>
  </si>
  <si>
    <t>"Na mezideponii" 8,800</t>
  </si>
  <si>
    <t>1036036365</t>
  </si>
  <si>
    <t>6,55*1,8 'Přepočtené koeficientem množství</t>
  </si>
  <si>
    <t>-111886491</t>
  </si>
  <si>
    <t>"Plocha lavic" 13,1</t>
  </si>
  <si>
    <t>"Obsyp lavic" (Svyk-Sla)*0,5</t>
  </si>
  <si>
    <t>271532212</t>
  </si>
  <si>
    <t>Podsyp pod základové konstrukce se zhutněním a urovnáním povrchu z kameniva hrubého, frakce 16 - 32 mm</t>
  </si>
  <si>
    <t>-873533949</t>
  </si>
  <si>
    <t>Poznámka k položce:_x000d_
Štěrkodrť frakce 0/32</t>
  </si>
  <si>
    <t>Sla*0,4</t>
  </si>
  <si>
    <t>275123901</t>
  </si>
  <si>
    <t>Montáž základových patek ze železobetonu hmotnosti do 2,5 t</t>
  </si>
  <si>
    <t>366196379</t>
  </si>
  <si>
    <t>"Osazení prefabrikátů" 21</t>
  </si>
  <si>
    <t>593114R01</t>
  </si>
  <si>
    <t>prefabrikát ŽB typický 1000x600x830mm</t>
  </si>
  <si>
    <t>370211786</t>
  </si>
  <si>
    <t>Poznámka k položce:_x000d_
Zaoblený - vnitřní poloměr podélné strany 25,84 m_x000d_
Příčné strany svírají půdorysně úhel 2,22 st._x000d_
Beton C30/37, výztuž: 120 kg/m3_x000d_
Pohledový beton, hrany zkosené cca 15x15 mm</t>
  </si>
  <si>
    <t>593114R02</t>
  </si>
  <si>
    <t>prefabrikát ŽB atypický 1066x600x830mm</t>
  </si>
  <si>
    <t>-1874586579</t>
  </si>
  <si>
    <t>Poznámka k položce:_x000d_
Zaoblený - vnitřní poloměr podélné strany 25,84 m_x000d_
Atypické zkosení příčné strany_x000d_
Beton C30/37, výztuž: 120 kg/m3_x000d_
Pohledový beton, hrany zkosené cca 15x15 mm</t>
  </si>
  <si>
    <t>953961112</t>
  </si>
  <si>
    <t>Kotvy chemické s vyvrtáním otvoru do betonu, železobetonu nebo tvrdého kamene tmel, velikost M 10, hloubka 90 mm</t>
  </si>
  <si>
    <t>-1763538167</t>
  </si>
  <si>
    <t>"Kotvení podkladních hranolů" 21*3*2</t>
  </si>
  <si>
    <t>953965R01</t>
  </si>
  <si>
    <t>Kotvy chemické s vyvrtáním otvoru kotevní šrouby pro chemické kotvy, velikost M 10, délka 150 mm</t>
  </si>
  <si>
    <t>1606452704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</si>
  <si>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</si>
  <si>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</si>
  <si>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963746247</t>
  </si>
  <si>
    <t>766431334</t>
  </si>
  <si>
    <t>Montáž obložení sloupů nebo pilířů plochy do 1 m2, palubkami na pero a drážku z tvrdého dřeva, šířky přes 100 mm</t>
  </si>
  <si>
    <t>719557201</t>
  </si>
  <si>
    <t>1,0*0,19*3*21</t>
  </si>
  <si>
    <t>605561R01</t>
  </si>
  <si>
    <t>řezivo dubové sušené tl 50mm - oblouková prkna pro sedáky</t>
  </si>
  <si>
    <t>-431248599</t>
  </si>
  <si>
    <t>1,0*0,19*0,05*3*21</t>
  </si>
  <si>
    <t>766437311</t>
  </si>
  <si>
    <t>Montáž obložení sloupů nebo pilířů rošt podkladový</t>
  </si>
  <si>
    <t>-545539250</t>
  </si>
  <si>
    <t>0,6*2*21</t>
  </si>
  <si>
    <t>60556100</t>
  </si>
  <si>
    <t>řezivo dubové sušené tl 30mm</t>
  </si>
  <si>
    <t>-1593542036</t>
  </si>
  <si>
    <t>0,6*0,15*0,03*2*21</t>
  </si>
  <si>
    <t>-1802793060</t>
  </si>
  <si>
    <t>783</t>
  </si>
  <si>
    <t>Dokončovací práce - nátěry</t>
  </si>
  <si>
    <t>783113111</t>
  </si>
  <si>
    <t>Napouštěcí nátěr truhlářských konstrukcí jednonásobný fungicidní syntetický</t>
  </si>
  <si>
    <t>-2005153098</t>
  </si>
  <si>
    <t>"Sedáky" (2*1*0,19+2*0,19*0,07+2*1*0,07)*3*21</t>
  </si>
  <si>
    <t>"Podkladní rošt" (2*0,6*0,15+2*0,15*0,03+2*0,6*0,03)*2*21</t>
  </si>
  <si>
    <t>783118211</t>
  </si>
  <si>
    <t>Lakovací nátěr truhlářských konstrukcí dvojnásobný s mezibroušením syntetický</t>
  </si>
  <si>
    <t>-874814841</t>
  </si>
  <si>
    <t>SO07 - Vodní prvek se sochou</t>
  </si>
  <si>
    <t>07a - ASŘ</t>
  </si>
  <si>
    <t xml:space="preserve">    782 - Dokončovací práce - obklady z kamene</t>
  </si>
  <si>
    <t>131201102</t>
  </si>
  <si>
    <t>Hloubení nezapažených jam a zářezů s urovnáním dna do předepsaného profilu a spádu v hornině tř. 3 přes 100 do 1 000 m3</t>
  </si>
  <si>
    <t>-1389254387</t>
  </si>
  <si>
    <t>(Pi*1,2/3*(6,8*6,8+6,8*5,5+5,5*5,5))</t>
  </si>
  <si>
    <t>1151410106</t>
  </si>
  <si>
    <t>143,118*0,3 'Přepočtené koeficientem množství</t>
  </si>
  <si>
    <t>-1763588360</t>
  </si>
  <si>
    <t>"Odvoz na mezideponii" 143,118</t>
  </si>
  <si>
    <t>"Odvoz přebytečného výkopku" 143,118-67,688</t>
  </si>
  <si>
    <t>"Dovoz k zásypu" 67,688</t>
  </si>
  <si>
    <t>121690465</t>
  </si>
  <si>
    <t>286,236*10 'Přepočtené koeficientem množství</t>
  </si>
  <si>
    <t>723049770</t>
  </si>
  <si>
    <t>"Zpětný zásyp" 67,688</t>
  </si>
  <si>
    <t>"Přebytečný výkopek" 143,118-67,688</t>
  </si>
  <si>
    <t>1916033650</t>
  </si>
  <si>
    <t>"Na mezideponii" 143,118</t>
  </si>
  <si>
    <t>-1963493011</t>
  </si>
  <si>
    <t>75,43*1,8 'Přepočtené koeficientem množství</t>
  </si>
  <si>
    <t>1952828158</t>
  </si>
  <si>
    <t>"Výkopy" 143,118</t>
  </si>
  <si>
    <t>"Odečet podsypu a konstrukcí" -(PI*4,9*4,9*1,0)</t>
  </si>
  <si>
    <t>271532213</t>
  </si>
  <si>
    <t>Podsyp pod základové konstrukce se zhutněním a urovnáním povrchu z kameniva hrubého, frakce 8 - 16 mm</t>
  </si>
  <si>
    <t>-1247325644</t>
  </si>
  <si>
    <t>(PI*4,9*4,9*0,4)</t>
  </si>
  <si>
    <t>273313611</t>
  </si>
  <si>
    <t>Základy z betonu prostého desky z betonu kamenem neprokládaného tř. C 16/20</t>
  </si>
  <si>
    <t>-864301493</t>
  </si>
  <si>
    <t>(PI*4,9*4,9*0,1)</t>
  </si>
  <si>
    <t>273321611</t>
  </si>
  <si>
    <t>Základy z betonu železového (bez výztuže) desky z betonu bez zvláštních nároků na prostředí tř. C 30/37</t>
  </si>
  <si>
    <t>-2061667955</t>
  </si>
  <si>
    <t>Poznámka k položce:_x000d_
Před betonáží osadit prvek pro kotvení stromu</t>
  </si>
  <si>
    <t>"Deska" 73,9*0,25</t>
  </si>
  <si>
    <t>"Obvodový prstenec" (73,9-40,9)*0,4</t>
  </si>
  <si>
    <t>"Vnitřní prstenec" 11,2*1,0</t>
  </si>
  <si>
    <t>"Odečet kotvení pro sochu" -0,8*0,8</t>
  </si>
  <si>
    <t>"Lavice" 0,9*0,5*8</t>
  </si>
  <si>
    <t>274352221</t>
  </si>
  <si>
    <t>Bednění základů pasů kruhové nebo obloukové poloměru přes 1 do 2,5 m zřízení</t>
  </si>
  <si>
    <t>1090751341</t>
  </si>
  <si>
    <t>"Vnitřní prstenec" 11,9*1,0</t>
  </si>
  <si>
    <t>"Horní povrch" 11,2</t>
  </si>
  <si>
    <t>"Kotvení pro sochu" 3,1*0,8</t>
  </si>
  <si>
    <t>274352222</t>
  </si>
  <si>
    <t>Bednění základů pasů kruhové nebo obloukové poloměru přes 1 do 2,5 m odstranění</t>
  </si>
  <si>
    <t>-1590701784</t>
  </si>
  <si>
    <t>274352231</t>
  </si>
  <si>
    <t>Bednění základů pasů kruhové nebo obloukové poloměru přes 2,5 do 4 m zřízení</t>
  </si>
  <si>
    <t>73328292</t>
  </si>
  <si>
    <t>"Obvodový prstenec" (30,5+22,7)*0,4</t>
  </si>
  <si>
    <t>274352232</t>
  </si>
  <si>
    <t>Bednění základů pasů kruhové nebo obloukové poloměru přes 2,5 do 4 m odstranění</t>
  </si>
  <si>
    <t>-233425999</t>
  </si>
  <si>
    <t>1021572884</t>
  </si>
  <si>
    <t>"Deska" 30,5*0,25</t>
  </si>
  <si>
    <t>1898610427</t>
  </si>
  <si>
    <t>-1591753493</t>
  </si>
  <si>
    <t>Poznámka k položce:_x000d_
Množství výztuže: 140 kg/m3</t>
  </si>
  <si>
    <t>45,835*140*0,001</t>
  </si>
  <si>
    <t>311351611</t>
  </si>
  <si>
    <t>Bednění nadzákladových zdí nosných kruhové nebo obloukové oboustranné za každou stranu poloměru přes 4 m zřízení</t>
  </si>
  <si>
    <t>1161903117</t>
  </si>
  <si>
    <t>"Lavice" 6,1*0,5*8</t>
  </si>
  <si>
    <t>311351612</t>
  </si>
  <si>
    <t>Bednění nadzákladových zdí nosných kruhové nebo obloukové oboustranné za každou stranu poloměru přes 4 m odstranění</t>
  </si>
  <si>
    <t>410913716</t>
  </si>
  <si>
    <t>311351911</t>
  </si>
  <si>
    <t>Bednění nadzákladových zdí nosných Příplatek k cenám bednění za pohledový beton</t>
  </si>
  <si>
    <t>-1317221455</t>
  </si>
  <si>
    <t>631311215</t>
  </si>
  <si>
    <t>Mazanina z betonu prostého se zvýšenými nároky na prostředí tl. přes 50 do 80 mm tř. C 30/37</t>
  </si>
  <si>
    <t>-1258019758</t>
  </si>
  <si>
    <t>"Vyrovnávací vrstva"</t>
  </si>
  <si>
    <t>"Vodorovná plocha - u laviček" 28,4*0,1</t>
  </si>
  <si>
    <t>"Vodorovná plocha - vodní plocha" 25,9*0,1</t>
  </si>
  <si>
    <t>"Vodorovná plocha - plocha u sochy" 12,6*0,1</t>
  </si>
  <si>
    <t>"Svislá plocha - u laviček" 22,0*0,4*0,1</t>
  </si>
  <si>
    <t>"Svislá plocha - u sochy" 12,6*1,0*0,1</t>
  </si>
  <si>
    <t>631351101</t>
  </si>
  <si>
    <t>Bednění v podlahách rýh a hran zřízení</t>
  </si>
  <si>
    <t>-1835980994</t>
  </si>
  <si>
    <t>"Vodorovná plocha - plocha u sochy" 12,6</t>
  </si>
  <si>
    <t>"Svislá plocha - u laviček" 22,0*0,4</t>
  </si>
  <si>
    <t>"Svislá plocha - u sochy" 12,6*1,0</t>
  </si>
  <si>
    <t>631351102</t>
  </si>
  <si>
    <t>Bednění v podlahách rýh a hran odstranění</t>
  </si>
  <si>
    <t>-1717779171</t>
  </si>
  <si>
    <t>-1492940712</t>
  </si>
  <si>
    <t>Poznámka k položce:_x000d_
KARI síť 100/100x6 mm (4,44 kg/m2)</t>
  </si>
  <si>
    <t>"Vodorovná plocha - u laviček" 28,4*4,4*0,001</t>
  </si>
  <si>
    <t>"Vodorovná plocha - vodní plocha" 25,9*4,4*0,001</t>
  </si>
  <si>
    <t>"Vodorovná plocha - plocha u sochy" 12,6*4,4*0,001</t>
  </si>
  <si>
    <t>"Svislá plocha - u laviček" 22,0*0,4*4,4*0,001</t>
  </si>
  <si>
    <t>"Svislá plocha - u sochy" 12,6*1,0*4,4*0,001</t>
  </si>
  <si>
    <t>953943125</t>
  </si>
  <si>
    <t>Osazování drobných kovových předmětů výrobků ostatních jinde neuvedených do betonu se zajištěním polohy k bednění či k výztuži před zabetonováním hmotnosti přes 30 do 120 kg/kus</t>
  </si>
  <si>
    <t>-1589326631</t>
  </si>
  <si>
    <t>"Potrubí - přívod" 1</t>
  </si>
  <si>
    <t>"Potrubí - odvod" 1</t>
  </si>
  <si>
    <t>"Potrubí - přepad" 1</t>
  </si>
  <si>
    <t>552613R01</t>
  </si>
  <si>
    <t>trubka z ušlechtilé oceli (nerez)</t>
  </si>
  <si>
    <t>-1483857929</t>
  </si>
  <si>
    <t>Poznámka k položce:_x000d_
Dimenze: dle požadavku technologie_x000d_
Včetně kolen a dalších tvarovek</t>
  </si>
  <si>
    <t>"Potrubí - přívod" 2,5+6,5</t>
  </si>
  <si>
    <t>"Potrubí - odvod" 4,3</t>
  </si>
  <si>
    <t>"Potrubí - přepad" 1,3</t>
  </si>
  <si>
    <t>Osazování kovových předmětů výrobků ostatních jinde neuvedených do betonu se zajištěním polohy k bednění či k výztuži před zabetonováním hmotnosti přes 30 do 400 kg/kus</t>
  </si>
  <si>
    <t>-1216817860</t>
  </si>
  <si>
    <t>"Kotvení nerezové Z1" 1,0</t>
  </si>
  <si>
    <t>136112R02</t>
  </si>
  <si>
    <t>konstrukce nerezové z plechů a profilů - materiál a výroba, bez povrchových úprav</t>
  </si>
  <si>
    <t>-2044893223</t>
  </si>
  <si>
    <t>300*1,2*0,001</t>
  </si>
  <si>
    <t>-1553731206</t>
  </si>
  <si>
    <t>"Kotvení podkladních hranolů" 5*2*8</t>
  </si>
  <si>
    <t>-901506556</t>
  </si>
  <si>
    <t>1458058384</t>
  </si>
  <si>
    <t>711199101</t>
  </si>
  <si>
    <t>Provedení izolace proti zemní vlhkosti hydroizolační stěrkou doplňků vodotěsné těsnící pásky pro dilatační a styčné spáry</t>
  </si>
  <si>
    <t>1103085391</t>
  </si>
  <si>
    <t>"Vodorovná plocha - u laviček" 34,6+22,0</t>
  </si>
  <si>
    <t>"Vodorovná plocha - vodní plocha" 22,0+12,6</t>
  </si>
  <si>
    <t>28355022</t>
  </si>
  <si>
    <t>páska pružná těsnící hydroizolační š do 125mm</t>
  </si>
  <si>
    <t>264344372</t>
  </si>
  <si>
    <t>711493111</t>
  </si>
  <si>
    <t>Izolace proti podpovrchové a tlakové vodě - ostatní na ploše vodorovné V dvousložkovou na bázi cementu</t>
  </si>
  <si>
    <t>-902617973</t>
  </si>
  <si>
    <t>"Vodorovná plocha - u laviček" 28,4</t>
  </si>
  <si>
    <t>"Vodorovná plocha - vodní plocha" 25,9</t>
  </si>
  <si>
    <t>711493121</t>
  </si>
  <si>
    <t>Izolace proti podpovrchové a tlakové vodě - ostatní na ploše svislé S dvousložkovou na bázi cementu</t>
  </si>
  <si>
    <t>1391119422</t>
  </si>
  <si>
    <t>105310459</t>
  </si>
  <si>
    <t>1837222628</t>
  </si>
  <si>
    <t>"Z2" 2,8*0,19*2*4</t>
  </si>
  <si>
    <t>"Z3" 2,4*0,19*2*4</t>
  </si>
  <si>
    <t>-1541213312</t>
  </si>
  <si>
    <t>"Z2" 2,8*0,19*0,05*2*4</t>
  </si>
  <si>
    <t>"Z3" 2,4*0,19*0,05*2*4</t>
  </si>
  <si>
    <t>581583759</t>
  </si>
  <si>
    <t>"Z2" 0,4*5*4</t>
  </si>
  <si>
    <t>"Z3" 0,4*5*4</t>
  </si>
  <si>
    <t>558718389</t>
  </si>
  <si>
    <t>0,4*0,15*0,02*5*4</t>
  </si>
  <si>
    <t>-302973205</t>
  </si>
  <si>
    <t>767995R01</t>
  </si>
  <si>
    <t>Oprava a nové osazení sochy "FUGA"</t>
  </si>
  <si>
    <t>1444349532</t>
  </si>
  <si>
    <t>Poznámka k položce:_x000d_
Položka obsahuje:_x000d_
- demotáž sochy ze stávajícího ukotvení_x000d_
- přepravu do restaurátorské dílny a zpět na staveniště (odhad hmotnosti: 8 t)_x000d_
- odbornou opravu sochy - očištění, konzervaci povrchů nátěry apod._x000d_
- upevnění na nové kotevní prvky_x000d_
- betonáž do připraveného kalichu v nové konstrukci</t>
  </si>
  <si>
    <t>35060447</t>
  </si>
  <si>
    <t>782</t>
  </si>
  <si>
    <t>Dokončovací práce - obklady z kamene</t>
  </si>
  <si>
    <t>782132R01</t>
  </si>
  <si>
    <t>Montáž obkladů oblých stěn z tvrdých kamenů kladených do lepidla z nejvýše dvou rozdílných druhů pravoúhlých desek ve skladbě se pravidelně opakujících tl. do 25 mm</t>
  </si>
  <si>
    <t>2024538815</t>
  </si>
  <si>
    <t>"Vodorovná plocha - plocha u sochy" 12,6*1,5</t>
  </si>
  <si>
    <t>583821R01</t>
  </si>
  <si>
    <t>deska obkladová tryskaná žula tl 20mm do 0,24m2</t>
  </si>
  <si>
    <t>274939772</t>
  </si>
  <si>
    <t>94,6*1,15 'Přepočtené koeficientem množství</t>
  </si>
  <si>
    <t>998782201</t>
  </si>
  <si>
    <t>Přesun hmot pro obklady kamenné stanovený procentní sazbou (%) z ceny vodorovná dopravní vzdálenost do 50 m v objektech výšky do 6 m</t>
  </si>
  <si>
    <t>-232006010</t>
  </si>
  <si>
    <t>-648239765</t>
  </si>
  <si>
    <t>"Z2" ((2,8*0,19)*2+(2,8*0,05)*2+(0,19*0,05)*2)*2*4</t>
  </si>
  <si>
    <t>"Z3" ((2,4*0,19)*2+(2,4*0,05)*2+(0,19*0,05)*2)*2*4</t>
  </si>
  <si>
    <t>"Podkladní rošt" (2*0,4*0,15+2*0,15*0,02+2*0,4*0,02)*5*4*2</t>
  </si>
  <si>
    <t>-978556057</t>
  </si>
  <si>
    <t>07b - Elektro</t>
  </si>
  <si>
    <t>210010035</t>
  </si>
  <si>
    <t>trubka inst.oheb. R=36mm (VU+PO)</t>
  </si>
  <si>
    <t>montáž svítidla</t>
  </si>
  <si>
    <t>210810008</t>
  </si>
  <si>
    <t>CYKY-CYKYm 3Bx6 mm2 750V (VU)</t>
  </si>
  <si>
    <t>-907547681</t>
  </si>
  <si>
    <t>00001</t>
  </si>
  <si>
    <t>svítidlo osv. socha</t>
  </si>
  <si>
    <t>00001.1</t>
  </si>
  <si>
    <t>svítidlo osv. vodní prvek</t>
  </si>
  <si>
    <t>00001.2</t>
  </si>
  <si>
    <t>zdroj 12 V pro svítidla</t>
  </si>
  <si>
    <t>00240</t>
  </si>
  <si>
    <t>trubka ohebná R=36mm</t>
  </si>
  <si>
    <t>33924</t>
  </si>
  <si>
    <t>CYKY 3Bx6mm2</t>
  </si>
  <si>
    <t>612521753</t>
  </si>
  <si>
    <t>-410989799</t>
  </si>
  <si>
    <t>Vzák</t>
  </si>
  <si>
    <t>Objem základových bloků</t>
  </si>
  <si>
    <t>6,905</t>
  </si>
  <si>
    <t>SO08 - Mobiliář</t>
  </si>
  <si>
    <t>-140569057</t>
  </si>
  <si>
    <t>"Lavička MB1" (0,2*0,25*0,8)*2*21</t>
  </si>
  <si>
    <t>"Odpadkový koš MB2a" (0,55*0,4*0,35)*5</t>
  </si>
  <si>
    <t>"Odpadkový koš MB2b" (0,6*0,35*0,3)*3</t>
  </si>
  <si>
    <t>"Mříž ke stromům MB3" (0,8*0,2)*23</t>
  </si>
  <si>
    <t>"Stojan na kola MB4" (0,75*0,35*0,35)*5</t>
  </si>
  <si>
    <t>"Pítko MB5" (0,8*0,4*0,4)*1</t>
  </si>
  <si>
    <t>"Informační panel MB6" (0,8*0,6*0,4)*2*1</t>
  </si>
  <si>
    <t>74151141</t>
  </si>
  <si>
    <t>6,905*0,3 'Přepočtené koeficientem množství</t>
  </si>
  <si>
    <t>-1482621368</t>
  </si>
  <si>
    <t>"Odvoz na mezideponii" Vzák</t>
  </si>
  <si>
    <t>"Odvoz na skládku" Vzák</t>
  </si>
  <si>
    <t>678171713</t>
  </si>
  <si>
    <t>13,81*10 'Přepočtené koeficientem množství</t>
  </si>
  <si>
    <t>1101086240</t>
  </si>
  <si>
    <t>"Přebytečný výkopek" Vzák*2</t>
  </si>
  <si>
    <t>-763354642</t>
  </si>
  <si>
    <t>"Přebytečný výkopek" Vzák</t>
  </si>
  <si>
    <t>6,905*1,8 'Přepočtené koeficientem množství</t>
  </si>
  <si>
    <t>275313511</t>
  </si>
  <si>
    <t>Základy z betonu prostého patky a bloky z betonu kamenem neprokládaného tř. C 12/15</t>
  </si>
  <si>
    <t>96486990</t>
  </si>
  <si>
    <t>919791013</t>
  </si>
  <si>
    <t>Montáž ochrany stromů v komunikaci s vnitřní litinovou nebo ocelovou výplní (mříží) se zabetonováním ocelového rámu, plochy přes 1 m2</t>
  </si>
  <si>
    <t>-979685068</t>
  </si>
  <si>
    <t>"Mříž ke stromům MB3" 23</t>
  </si>
  <si>
    <t>749101R05</t>
  </si>
  <si>
    <t>mříže ke stromům s rámem MB3 otvory 15mm /1600x1600/x100mm</t>
  </si>
  <si>
    <t>1871720335</t>
  </si>
  <si>
    <t>Poznámka k položce:_x000d_
Typový prvek pražského mobiliáře</t>
  </si>
  <si>
    <t>725931R01</t>
  </si>
  <si>
    <t>Pitná fontánka MB5 nerezová G 1/2 - D+M</t>
  </si>
  <si>
    <t>-1542772477</t>
  </si>
  <si>
    <t>Poznámka k položce:_x000d_
půlkulatá miska z nerezivějící oceli na masivním sloupku_x000d_
s tlačítkovým samouzavíracím ventilem</t>
  </si>
  <si>
    <t>"Pítko MB5" 1</t>
  </si>
  <si>
    <t>936001001</t>
  </si>
  <si>
    <t>Montáž prvků městské a zahradní architektury hmotnosti do 0,1 t</t>
  </si>
  <si>
    <t>1762406471</t>
  </si>
  <si>
    <t>"Informační panel MB6" 1</t>
  </si>
  <si>
    <t>749101R06</t>
  </si>
  <si>
    <t>informační panel MB6</t>
  </si>
  <si>
    <t>1149279480</t>
  </si>
  <si>
    <t>936104213</t>
  </si>
  <si>
    <t>Montáž odpadkového koše přichycením kotevními šrouby</t>
  </si>
  <si>
    <t>-130021565</t>
  </si>
  <si>
    <t>"Odpadkový koš MB2a" 5</t>
  </si>
  <si>
    <t>"Odpadkový koš MB2b" 3</t>
  </si>
  <si>
    <t>749101R02</t>
  </si>
  <si>
    <t>koš odpadkový MB2a obsah 50L</t>
  </si>
  <si>
    <t>-1979172007</t>
  </si>
  <si>
    <t>Poznámka k položce:_x000d_
Typový prvek pražského mobiliáře_x000d_
Materiál: kov, barva: prášková barva RAL 7021, ocelové prvky zinkovány a chráněny vypalovacím lakem, Kotvení: pomocí skrytých kotev</t>
  </si>
  <si>
    <t>749101R03</t>
  </si>
  <si>
    <t>koš odpadkový MB2b obsah 100L</t>
  </si>
  <si>
    <t>226695211</t>
  </si>
  <si>
    <t>936124113</t>
  </si>
  <si>
    <t>Montáž lavičky parkové stabilní přichycené kotevními šrouby</t>
  </si>
  <si>
    <t>2115235275</t>
  </si>
  <si>
    <t>"Lavička MB1" 21</t>
  </si>
  <si>
    <t>749101R01</t>
  </si>
  <si>
    <t>lavička s opěradlem MB1</t>
  </si>
  <si>
    <t>-448880439</t>
  </si>
  <si>
    <t xml:space="preserve">Poznámka k položce:_x000d_
Typový prvek pražského mobiliáře_x000d_
Podnož: hliníková slitina doplněna výztužnými prvky z pozinkované oceli ochráněné práškovým vypalovacím lakem _x000d_
Latě: tepelně upravené a stabilizované, do tmava olejované jasanové dřevo, s  konstrukcí jsou spojeny pomocí nerezových vrutů _x000d_
Kovové části jsou opatřeny vypalovacím lakem v černohnědém odstínu,odstín barvy lze případně změnit na antracitový._x000d_
</t>
  </si>
  <si>
    <t>936174311</t>
  </si>
  <si>
    <t>Montáž stojanu na kola přichyceného kotevními šrouby 5 kol</t>
  </si>
  <si>
    <t>1863501750</t>
  </si>
  <si>
    <t>"Stojan na kola MB4" 5</t>
  </si>
  <si>
    <t>749101R04</t>
  </si>
  <si>
    <t>stojan na kola MB4</t>
  </si>
  <si>
    <t>528558024</t>
  </si>
  <si>
    <t>Poznámka k položce:_x000d_
Typový prvek pražského mobiliáře_x000d_
Tvar „U“ hranatého tvaru, materiál: hliníková slitina, barva:prášková barva RAL 7021,ocelové prvky zinkovány, chráněny vypalovacím lakem, Kotvení: pomocí skrytých kotev</t>
  </si>
  <si>
    <t>998223011</t>
  </si>
  <si>
    <t>Přesun hmot pro pozemní komunikace s krytem dlážděným dopravní vzdálenost do 200 m jakékoliv délky objektu</t>
  </si>
  <si>
    <t>-1220618739</t>
  </si>
  <si>
    <t>Lpr</t>
  </si>
  <si>
    <t>Délka přeložky</t>
  </si>
  <si>
    <t>98,9</t>
  </si>
  <si>
    <t>Bvyk</t>
  </si>
  <si>
    <t>Šířka výkopu</t>
  </si>
  <si>
    <t>0,9</t>
  </si>
  <si>
    <t>Hvyk</t>
  </si>
  <si>
    <t>Průměrná hloubka výkopu</t>
  </si>
  <si>
    <t>1,8</t>
  </si>
  <si>
    <t>SO20 - Přeložka vodovodu</t>
  </si>
  <si>
    <t xml:space="preserve">    8 - Trubní vedení</t>
  </si>
  <si>
    <t>130001101</t>
  </si>
  <si>
    <t>Příplatek k cenám hloubených vykopávek za ztížení vykopávky v blízkosti podzemního vedení nebo výbušnin pro jakoukoliv třídu horniny</t>
  </si>
  <si>
    <t>1737500233</t>
  </si>
  <si>
    <t>Lpr*Bvyk*Hvyk</t>
  </si>
  <si>
    <t>132212202</t>
  </si>
  <si>
    <t>Hloubení zapažených i nezapažených rýh šířky přes 600 do 2 000 mm ručním nebo pneumatickým nářadím s urovnáním dna do předepsaného profilu a spádu v horninách tř. 3 nesoudržných</t>
  </si>
  <si>
    <t>-1697327471</t>
  </si>
  <si>
    <t>"Délka přeložky" 98,9</t>
  </si>
  <si>
    <t>"Šířka výkopu" 0,9</t>
  </si>
  <si>
    <t>"Průměrná hloubka výkopu" 2,0-0,2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</si>
  <si>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</si>
  <si>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</si>
  <si>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1221773083</t>
  </si>
  <si>
    <t>160,218*0,3 'Přepočtené koeficientem množství</t>
  </si>
  <si>
    <t>151101101</t>
  </si>
  <si>
    <t>Zřízení pažení a rozepření stěn rýh pro podzemní vedení pro všechny šířky rýhy příložné pro jakoukoliv mezerovitost, hloubky do 2 m</t>
  </si>
  <si>
    <t>-1223610628</t>
  </si>
  <si>
    <t>Lpr*(Hvyk-0,5)*2</t>
  </si>
  <si>
    <t>151101111</t>
  </si>
  <si>
    <t>Odstranění pažení a rozepření stěn rýh pro podzemní vedení s uložením materiálu na vzdálenost do 3 m od kraje výkopu příložné, hloubky do 2 m</t>
  </si>
  <si>
    <t>1961057800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</si>
  <si>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</si>
  <si>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</si>
  <si>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-1245396506</t>
  </si>
  <si>
    <t>Poznámka k položce:_x000d_
Započítává se 50 % výkopku</t>
  </si>
  <si>
    <t>Lpr*Bvyk*Hvyk*0,5</t>
  </si>
  <si>
    <t>-1477579333</t>
  </si>
  <si>
    <t>"Odvoz na mezideponii" Lpr*Bvyk*Hvyk</t>
  </si>
  <si>
    <t>"Odvoz přebytečného výkopku" Lpr*Bvyk*0,5</t>
  </si>
  <si>
    <t>"Dovoz k zásypu" (Lpr*Bvyk*Hvyk)-(Lpr*Bvyk*0,5)</t>
  </si>
  <si>
    <t>1848040250</t>
  </si>
  <si>
    <t>320,436*10 'Přepočtené koeficientem množství</t>
  </si>
  <si>
    <t>167101102</t>
  </si>
  <si>
    <t>Nakládání, skládání a překládání neulehlého výkopku nebo sypaniny nakládání, množství přes 100 m3, z hornin tř. 1 až 4</t>
  </si>
  <si>
    <t>532946947</t>
  </si>
  <si>
    <t>"Zpětný zásyp" (Lpr*Bvyk*Hvyk)-(Lpr*Bvyk*0,5)</t>
  </si>
  <si>
    <t>"Přebytečný výkopek" Lpr*Bvyk*0,5</t>
  </si>
  <si>
    <t>1286832579</t>
  </si>
  <si>
    <t>"Na mezideponii" Lpr*Bvyk*Hvyk</t>
  </si>
  <si>
    <t>-879702404</t>
  </si>
  <si>
    <t>44,505*1,8 'Přepočtené koeficientem množství</t>
  </si>
  <si>
    <t>-1027827645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</si>
  <si>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</si>
  <si>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</si>
  <si>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1464988921</t>
  </si>
  <si>
    <t>Lpr*Bvyk*0,35</t>
  </si>
  <si>
    <t>58337331</t>
  </si>
  <si>
    <t>štěrkopísek frakce 0/22</t>
  </si>
  <si>
    <t>-46179881</t>
  </si>
  <si>
    <t>31,154*2 'Přepočtené koeficientem množství</t>
  </si>
  <si>
    <t>451573111</t>
  </si>
  <si>
    <t>Lože pod potrubí, stoky a drobné objekty v otevřeném výkopu z písku a štěrkopísku do 63 mm</t>
  </si>
  <si>
    <t>1317748316</t>
  </si>
  <si>
    <t>Lpr*Bvyk*0,15</t>
  </si>
  <si>
    <t>452313151</t>
  </si>
  <si>
    <t>Podkladní a zajišťovací konstrukce z betonu prostého v otevřeném výkopu bloky pro potrubí z betonu tř. C 20/25</t>
  </si>
  <si>
    <t>-82859505</t>
  </si>
  <si>
    <t>"Betonový blok pod tvarovky" 5*0,6*0,6*0,6</t>
  </si>
  <si>
    <t>452353101</t>
  </si>
  <si>
    <t>Bednění podkladních a zajišťovacích konstrukcí v otevřeném výkopu bloků pro potrubí</t>
  </si>
  <si>
    <t>425454286</t>
  </si>
  <si>
    <t>"Betonový blok pod tvarovky" 5*(0,6+0,6)*2*0,6</t>
  </si>
  <si>
    <t>Trubní vedení</t>
  </si>
  <si>
    <t>851311131</t>
  </si>
  <si>
    <t>Montáž potrubí z trub litinových tlakových hrdlových v otevřeném výkopu s integrovaným těsněním DN 150</t>
  </si>
  <si>
    <t>-75508714</t>
  </si>
  <si>
    <t>55253003</t>
  </si>
  <si>
    <t>trouba vodovodní litinová hrdlová Pz dl 6m DN 150</t>
  </si>
  <si>
    <t>855721098</t>
  </si>
  <si>
    <t>852241122</t>
  </si>
  <si>
    <t>Montáž potrubí z trub litinových tlakových přírubových normálních délek v otevřeném výkopu, kanálu nebo v šachtě DN 80</t>
  </si>
  <si>
    <t>-1660673218</t>
  </si>
  <si>
    <t>"Přírubové potrubí, l=200" 2</t>
  </si>
  <si>
    <t>55253235</t>
  </si>
  <si>
    <t xml:space="preserve">trouba přírubová litinová vodovodní  PN 10/16 DN 80 dl 200mm</t>
  </si>
  <si>
    <t>981632486</t>
  </si>
  <si>
    <t>857241131</t>
  </si>
  <si>
    <t>Montáž litinových tvarovek na potrubí litinovém tlakovém jednoosých na potrubí z trub hrdlových v otevřeném výkopu, kanálu nebo v šachtě s integrovaným těsněním DN 80</t>
  </si>
  <si>
    <t>-1492370993</t>
  </si>
  <si>
    <t>"Spojka jištěná proti posunu příruba/hrdlo" 1</t>
  </si>
  <si>
    <t>31951003</t>
  </si>
  <si>
    <t xml:space="preserve">Potrubní spojka jištěná proti posuvu hrdlo-příruba  DN 80</t>
  </si>
  <si>
    <t>1238818253</t>
  </si>
  <si>
    <t>857242122</t>
  </si>
  <si>
    <t>Montáž litinových tvarovek na potrubí litinovém tlakovém jednoosých na potrubí z trub přírubových v otevřeném výkopu, kanálu nebo v šachtě DN 80</t>
  </si>
  <si>
    <t>632785191</t>
  </si>
  <si>
    <t>"Přírubové koleno s patkou" 2</t>
  </si>
  <si>
    <t>55254047</t>
  </si>
  <si>
    <t>koleno 90° s patkou přírubové litinové vodovodní N-kus PN 10/40 DN 80</t>
  </si>
  <si>
    <t>618895473</t>
  </si>
  <si>
    <t>857244122</t>
  </si>
  <si>
    <t>Montáž litinových tvarovek na potrubí litinovém tlakovém odbočných na potrubí z trub přírubových v otevřeném výkopu, kanálu nebo v šachtě DN 80</t>
  </si>
  <si>
    <t>1699674459</t>
  </si>
  <si>
    <t>"Přírubová tvarovka s přírubovou odbočkou" 1</t>
  </si>
  <si>
    <t>55250713</t>
  </si>
  <si>
    <t>tvarovka přírubová s přírubovou odbočkou T-DN 80x80 PN 10-16-25-40 natural</t>
  </si>
  <si>
    <t>273709308</t>
  </si>
  <si>
    <t>857311131</t>
  </si>
  <si>
    <t>Montáž litinových tvarovek na potrubí litinovém tlakovém jednoosých na potrubí z trub hrdlových v otevřeném výkopu, kanálu nebo v šachtě s integrovaným těsněním DN 150</t>
  </si>
  <si>
    <t>191103644</t>
  </si>
  <si>
    <t>"Spojka jištěná proti posunu hrdlo/hrdlo" 1</t>
  </si>
  <si>
    <t>"Hrdlové koleno 11°" 2</t>
  </si>
  <si>
    <t>"Hrdlové koleno 22°" 1</t>
  </si>
  <si>
    <t>"Hrdlové koleno 30°" 4</t>
  </si>
  <si>
    <t>"Hrdlové koleno 45°" 3</t>
  </si>
  <si>
    <t>"Přírubová tvarovka s hladkým koncem" 1</t>
  </si>
  <si>
    <t>"Hrdlová tvarovka s přírubovou odbočkou" 1</t>
  </si>
  <si>
    <t>55253907</t>
  </si>
  <si>
    <t>koleno hrdlové z tvárné litiny,práškový epoxid tl 250µm MMK-kus DN 150- 11,25°</t>
  </si>
  <si>
    <t>255753935</t>
  </si>
  <si>
    <t>55253919</t>
  </si>
  <si>
    <t>koleno hrdlové z tvárné litiny,práškový epoxid tl 250µm MMK-kus DN 150-22,5°</t>
  </si>
  <si>
    <t>275348837</t>
  </si>
  <si>
    <t>55253931</t>
  </si>
  <si>
    <t>koleno hrdlové z tvárné litiny,práškový epoxid tl 250µm MMK-kus DN 150-30°</t>
  </si>
  <si>
    <t>-223592589</t>
  </si>
  <si>
    <t>55253943</t>
  </si>
  <si>
    <t>koleno hrdlové z tvárné litiny,práškový epoxid tl 250µm MMK-kus DN 150-45°</t>
  </si>
  <si>
    <t>572438971</t>
  </si>
  <si>
    <t>55255233</t>
  </si>
  <si>
    <t>tvarovka přírubová s hladkým koncem F F-DN 150 PN 10-16 natural</t>
  </si>
  <si>
    <t>977746418</t>
  </si>
  <si>
    <t>31951006</t>
  </si>
  <si>
    <t xml:space="preserve">Potrubní spojka jištěná proti posuvu hrdlo-příruba  DN 150</t>
  </si>
  <si>
    <t>31441760</t>
  </si>
  <si>
    <t>319510R01</t>
  </si>
  <si>
    <t xml:space="preserve">Potrubní spojka jištěná proti posuvu hrdlo-hrdlo  DN 150</t>
  </si>
  <si>
    <t>1286624942</t>
  </si>
  <si>
    <t>857313131</t>
  </si>
  <si>
    <t>Montáž litinových tvarovek na potrubí litinovém tlakovém odbočných na potrubí z trub hrdlových v otevřeném výkopu, kanálu nebo v šachtě s integrovaným těsněním DN 150</t>
  </si>
  <si>
    <t>348575747</t>
  </si>
  <si>
    <t>55253756</t>
  </si>
  <si>
    <t>tvarovka hrdlová s přírubovou odbočkou z tvárné litiny,práškový epoxid tl.250µm MMA-kus DN 150/80</t>
  </si>
  <si>
    <t>-583216331</t>
  </si>
  <si>
    <t>55253527</t>
  </si>
  <si>
    <t>tvarovka přírubová litinová s přírubovou odbočkou,práškový epoxid tl 250µm T-kus DN 150/80</t>
  </si>
  <si>
    <t>-2075600860</t>
  </si>
  <si>
    <t>871171141</t>
  </si>
  <si>
    <t>Montáž vodovodního potrubí z plastů v otevřeném výkopu z polyetylenu PE 100 svařovaných na tupo SDR 11/PN16 D 40 x 3,7 mm</t>
  </si>
  <si>
    <t>1020103349</t>
  </si>
  <si>
    <t>"potrubí přípojek PE100" 25</t>
  </si>
  <si>
    <t>28613525</t>
  </si>
  <si>
    <t>potrubí třívrstvé PE100 RC SDR11 40x3,70 dl 12m</t>
  </si>
  <si>
    <t>1428982036</t>
  </si>
  <si>
    <t>891241112</t>
  </si>
  <si>
    <t>Montáž vodovodních armatur na potrubí šoupátek nebo klapek uzavíracích v otevřeném výkopu nebo v šachtách s osazením zemní soupravy (bez poklopů) DN 80</t>
  </si>
  <si>
    <t>888900717</t>
  </si>
  <si>
    <t>"Šoupátko s přírubami" 3</t>
  </si>
  <si>
    <t>42221303</t>
  </si>
  <si>
    <t>šoupátko pitná voda litina GGG 50 krátká stavební dl PN 10/16 DN 80x180mm</t>
  </si>
  <si>
    <t>2119161878</t>
  </si>
  <si>
    <t>42291079</t>
  </si>
  <si>
    <t>souprava zemní pro šoupátka DN 65-80mm Rd 2,0m</t>
  </si>
  <si>
    <t>-2098702138</t>
  </si>
  <si>
    <t>56230632</t>
  </si>
  <si>
    <t>poklop uliční plastový PA šoupatový</t>
  </si>
  <si>
    <t>543162830</t>
  </si>
  <si>
    <t>56230636</t>
  </si>
  <si>
    <t>deska podkladová uličního poklopu plastového ventilkového a šoupatového</t>
  </si>
  <si>
    <t>-399974164</t>
  </si>
  <si>
    <t>891247111</t>
  </si>
  <si>
    <t>Montáž vodovodních armatur na potrubí hydrantů podzemních (bez osazení poklopů) DN 80</t>
  </si>
  <si>
    <t>-445749144</t>
  </si>
  <si>
    <t>42273589</t>
  </si>
  <si>
    <t>hydrant podzemní DN 80 PN 16 jednoduchý uzávěr krycí v 1000mm</t>
  </si>
  <si>
    <t>-570820362</t>
  </si>
  <si>
    <t>891319111</t>
  </si>
  <si>
    <t>Montáž vodovodních armatur na potrubí navrtávacích pasů s ventilem Jt 1 MPa, na potrubí z trub litinových, ocelových nebo plastických hmot DN 150</t>
  </si>
  <si>
    <t>1379453242</t>
  </si>
  <si>
    <t>"Navrtávací pas s šoupátkem 150/32" 3</t>
  </si>
  <si>
    <t>42271415</t>
  </si>
  <si>
    <t>pás navrtávací z tvárné litiny DN 150mm, rozsah (168-271), odbočky 1",5/4",6/4",2"</t>
  </si>
  <si>
    <t>1517778652</t>
  </si>
  <si>
    <t>892241111</t>
  </si>
  <si>
    <t>Tlakové zkoušky vodou na potrubí DN do 80</t>
  </si>
  <si>
    <t>-1431817379</t>
  </si>
  <si>
    <t>892233122</t>
  </si>
  <si>
    <t>Proplach a dezinfekce vodovodního potrubí DN od 40 do 70</t>
  </si>
  <si>
    <t>-1331622966</t>
  </si>
  <si>
    <t>892351111</t>
  </si>
  <si>
    <t>Tlakové zkoušky vodou na potrubí DN 150 nebo 200</t>
  </si>
  <si>
    <t>895003022</t>
  </si>
  <si>
    <t>98,9+2,0</t>
  </si>
  <si>
    <t>892353122</t>
  </si>
  <si>
    <t>Proplach a dezinfekce vodovodního potrubí DN 150 nebo 200</t>
  </si>
  <si>
    <t>807829209</t>
  </si>
  <si>
    <t>892372111</t>
  </si>
  <si>
    <t>Tlakové zkoušky vodou zabezpečení konců potrubí při tlakových zkouškách DN do 300</t>
  </si>
  <si>
    <t>425257952</t>
  </si>
  <si>
    <t>899121103</t>
  </si>
  <si>
    <t>Osazení poklopů plastových hydrantových</t>
  </si>
  <si>
    <t>-1579978180</t>
  </si>
  <si>
    <t>56230634</t>
  </si>
  <si>
    <t>poklop uliční plastový PA hydrantový</t>
  </si>
  <si>
    <t>-1684194861</t>
  </si>
  <si>
    <t>56230638</t>
  </si>
  <si>
    <t>deska podkladová uličního poklopu plastového hydrantového</t>
  </si>
  <si>
    <t>-922139770</t>
  </si>
  <si>
    <t>899722112</t>
  </si>
  <si>
    <t>Krytí potrubí z plastů výstražnou fólií z PVC šířky 25 cm</t>
  </si>
  <si>
    <t>391106411</t>
  </si>
  <si>
    <t>"Ochranná folie s nápisem VODA" 123,9</t>
  </si>
  <si>
    <t>998273102</t>
  </si>
  <si>
    <t>Přesun hmot pro trubní vedení hloubené z trub litinových pro vodovody nebo kanalizace v otevřeném výkopu dopravní vzdálenost do 15 m</t>
  </si>
  <si>
    <t>-82982613</t>
  </si>
  <si>
    <t>722270104</t>
  </si>
  <si>
    <t>Vodoměrové sestavy závitové G 6/4</t>
  </si>
  <si>
    <t>516938778</t>
  </si>
  <si>
    <t>"Vodoměrná sestava" 3</t>
  </si>
  <si>
    <t>1892533522</t>
  </si>
  <si>
    <t>SO21 - Přeložky plynovodů</t>
  </si>
  <si>
    <t>21a - Stavební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</si>
  <si>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</si>
  <si>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</si>
  <si>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</si>
  <si>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</si>
  <si>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115101201</t>
  </si>
  <si>
    <t>Čerpání vody na dopravní výšku do 10 m s uvažovaným průměrným přítokem do 500 l/min</t>
  </si>
  <si>
    <t>hod</t>
  </si>
  <si>
    <t>115101302</t>
  </si>
  <si>
    <t>Pohotovost záložní čerpací soupravy pro dopravní výšku do 10 m s uvažovaným průměrným přítokem přes 500 do 1 000 l/min</t>
  </si>
  <si>
    <t>den</t>
  </si>
  <si>
    <t>120001101</t>
  </si>
  <si>
    <t>Příplatek k cenám vykopávek za ztížení vykopávky v blízkosti inženýrských sítí nebo výbušnin v horninách jakékoliv třídy</t>
  </si>
  <si>
    <t>(47,292+20,268+171,858+73,651)*0,5</t>
  </si>
  <si>
    <t>121112112</t>
  </si>
  <si>
    <t>Sejmutí ornice ručně s vodorovným přemístěním do 50 m na dočasné či trvalé skládky nebo na hromady v místě upotřebení tloušťky vrstvy přes 150 mm</t>
  </si>
  <si>
    <t>(96,5*2,0+38,7*1,7+141,0*1,6+3*2,6*2,6+2*4,1*2,6+2*5,1*2,6+2*4,1*2,6+4,6*2,6)*0,2</t>
  </si>
  <si>
    <t>131201201</t>
  </si>
  <si>
    <t>Hloubení zapažených jam a zářezů s urovnáním dna do předepsaného profilu a spádu v hornině tř. 3 do 100 m3</t>
  </si>
  <si>
    <t>131201209</t>
  </si>
  <si>
    <t>Hloubení zapažených jam a zářezů s urovnáním dna do předepsaného profilu a spádu Příplatek k cenám za lepivost horniny tř. 3</t>
  </si>
  <si>
    <t>70,938*0,5</t>
  </si>
  <si>
    <t>47,292*0,5</t>
  </si>
  <si>
    <t>131301201</t>
  </si>
  <si>
    <t>Hloubení zapažených jam a zářezů s urovnáním dna do předepsaného profilu a spádu v hornině tř. 4 do 100 m3</t>
  </si>
  <si>
    <t>131301209</t>
  </si>
  <si>
    <t>Hloubení zapažených jam a zářezů s urovnáním dna do předepsaného profilu a spádu Příplatek k cenám za lepivost horniny tř. 4</t>
  </si>
  <si>
    <t>30,402*0,5</t>
  </si>
  <si>
    <t>131303101</t>
  </si>
  <si>
    <t>Hloubení zapažených i nezapažených jam ručním nebo pneumatickým nářadím s urovnáním dna do předepsaného profilu a spádu v horninách tř. 4 soudržných</t>
  </si>
  <si>
    <t>131303109</t>
  </si>
  <si>
    <t>Hloubení zapažených i nezapažených jam ručním nebo pneumatickým nářadím s urovnáním dna do předepsaného profilu a spádu v horninách tř. 4 Příplatek k cenám za lepivost horniny tř. 4</t>
  </si>
  <si>
    <t>20,268*0,5</t>
  </si>
  <si>
    <t>132201201</t>
  </si>
  <si>
    <t>Hloubení zapažených i nezapažených rýh šířky přes 600 do 2 000 mm s urovnáním dna do předepsaného profilu a spádu v hornině tř. 3 do 100 m3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</si>
  <si>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</si>
  <si>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</si>
  <si>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257,779*0,5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</si>
  <si>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</si>
  <si>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</si>
  <si>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171,853*0,5</t>
  </si>
  <si>
    <t>132301201</t>
  </si>
  <si>
    <t>Hloubení zapažených i nezapažených rýh šířky přes 600 do 2 000 mm s urovnáním dna do předepsaného profilu a spádu v hornině tř. 4 do 100 m3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</si>
  <si>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</si>
  <si>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</si>
  <si>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110,477*0,5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</si>
  <si>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</si>
  <si>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</si>
  <si>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132312209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</si>
  <si>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</si>
  <si>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73,651*0,5</t>
  </si>
  <si>
    <t>2*41,9*1,7+2*11,1*1,5+2*(3,5+4,0+5,0)*1,7+2*4,0*1,5"zpevněná plocha</t>
  </si>
  <si>
    <t>2*96,8*1,8+2*38,7*1,6+2*(3*2,0+2*3,5+2*4,5)*1,8+2*(2*3,5+4,0)*1,6"zeleň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</si>
  <si>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</si>
  <si>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</si>
  <si>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(70,938+47,292+30,402+20,268+257,779+171,853+110,477+73,651)*0,2</t>
  </si>
  <si>
    <t>162201219</t>
  </si>
  <si>
    <t>Vodorovné přemístění výkopku nebo sypaniny stavebním kolečkem s naložením a vyprázdněním kolečka na hromady nebo do dopravního prostředku na vzdálenost do 10 m z horniny Příplatek k ceně horniny tř. 1 až 4 za každých dalších 10 m</t>
  </si>
  <si>
    <t>156,532*2</t>
  </si>
  <si>
    <t>117,158+70,938+47,292+30,402+20,268+257,779+171,853+110,477+73,651"ornice a výkopek</t>
  </si>
  <si>
    <t>899,818*5</t>
  </si>
  <si>
    <t>331,22+117,158"naložení pro dovoz výkopku a ornice z mezideponie pro zpětný zásyp v zeleni</t>
  </si>
  <si>
    <t>899,818-331,22-117,158"odpočet výkopku pro zásyp v zeleni a ornice</t>
  </si>
  <si>
    <t>128,72+331,22</t>
  </si>
  <si>
    <t>583442000</t>
  </si>
  <si>
    <t>štěrkodrť frakce 0/63</t>
  </si>
  <si>
    <t>Poznámka k položce:_x000d_
Poznámka k položce: Drcené kamenivo dle ČSN EN 13242 (kamenivo pro nestmelené směsi …..)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</si>
  <si>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</si>
  <si>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</si>
  <si>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(3,5*2,0+4,0*2,0+5,0*2,0+4,0*2,0)*0,55"zpevněná jámy</t>
  </si>
  <si>
    <t>(41,9*1,4+11,1*1,1)*0,55"zpevněná rýhy</t>
  </si>
  <si>
    <t>-(PI*0,2*0,2*45,4)"odpočet potrubí dn400</t>
  </si>
  <si>
    <t>-(PI*0,158*0,158*15,1)"odpočet potrubí dn315</t>
  </si>
  <si>
    <t>(3*2,0*2,0+2*3,5*2,0+2*4,5*2,0+2*3,5*2,0+4,0*2,0)*0,55"zeleň jámy</t>
  </si>
  <si>
    <t>(96,5*1,4+38,7*1,1)*0,55"zeleň rýhy</t>
  </si>
  <si>
    <t>-(PI*0,2*0,2*103,5)"odpočet potrubí dn400</t>
  </si>
  <si>
    <t>-(PI*0,158*0,158*42,7)"odpočet potrubí dn315</t>
  </si>
  <si>
    <t>58331351</t>
  </si>
  <si>
    <t>kamenivo těžené drobné frakce 0/4</t>
  </si>
  <si>
    <t>167,904*1,75</t>
  </si>
  <si>
    <t>181301103</t>
  </si>
  <si>
    <t>Rozprostření a urovnání ornice v rovině nebo ve svahu sklonu do 1:5 při souvislé ploše do 500 m2, tl. vrstvy přes 150 do 200 mm</t>
  </si>
  <si>
    <t>96,5*2,0+38,7*1,7+141,0*1,6+3*2,6*2,6+2*4,1*2,6+2*5,1*2,6+2*4,1*2,6+4,6*2,6</t>
  </si>
  <si>
    <t>181411131</t>
  </si>
  <si>
    <t>Založení trávníku na půdě předem připravené plochy do 1000 m2 výsevem včetně utažení parkového v rovině nebo na svahu do 1:5</t>
  </si>
  <si>
    <t>005724800</t>
  </si>
  <si>
    <t>osivo směs jetelotravní</t>
  </si>
  <si>
    <t>585,790/25</t>
  </si>
  <si>
    <t>182303111</t>
  </si>
  <si>
    <t>Doplnění zeminy nebo substrátu na travnatých plochách tloušťky do 50 mm v rovině nebo na svahu do 1:5</t>
  </si>
  <si>
    <t>103715000</t>
  </si>
  <si>
    <t>substrát pro trávníky VL</t>
  </si>
  <si>
    <t>585,790*0,03</t>
  </si>
  <si>
    <t>451572111</t>
  </si>
  <si>
    <t>Lože pod potrubí, stoky a drobné objekty v otevřeném výkopu z kameniva drobného těženého 0 až 4 mm</t>
  </si>
  <si>
    <t>(3,5*2,0+4,0*2,0+5,0*2,0+4,0*2,0)*0,1"zpevněná jámy</t>
  </si>
  <si>
    <t>(41,9*1,4+11,1*1,1+5,0*0,6)*0,1"zpevněná rýhy</t>
  </si>
  <si>
    <t>(3*2,0*2,0+2*3,5*2,0+2*4,5*2,0+2*3,5*2,0+4,0*2,0)*0,1"zeleň jámy</t>
  </si>
  <si>
    <t>(96,5*1,4+38,7*1,1+51,0*0,6)*0,1"zeleň rýhy</t>
  </si>
  <si>
    <t>935112111R</t>
  </si>
  <si>
    <t>Osazení kabelového žlabu z betonových tvárnic š 200 mm</t>
  </si>
  <si>
    <t>592131130</t>
  </si>
  <si>
    <t>žlab kabelový betonový ABD 14-50 49,5x20x20 cm</t>
  </si>
  <si>
    <t>592132500</t>
  </si>
  <si>
    <t>deska betonová ABD 26-50 50x20x3,5 cm</t>
  </si>
  <si>
    <t>Vedlejší rozpočtové náklady</t>
  </si>
  <si>
    <t>VRN1</t>
  </si>
  <si>
    <t>Průzkumné, geodetické a projektové práce</t>
  </si>
  <si>
    <t>012103000</t>
  </si>
  <si>
    <t>Geodetické práce před výstavbou (vytyčení stavby)</t>
  </si>
  <si>
    <t>Poznámka k položce:_x000d_
Poznámka k položce: prostorové vytýčení polohy stavby před započetím prací</t>
  </si>
  <si>
    <t>012303000</t>
  </si>
  <si>
    <t>Geodetické práce po výstavbě (skutečné provedení plynovodu)</t>
  </si>
  <si>
    <t>Poznámka k položce:_x000d_
Poznámka k položce: geodetické zaměření nového plynovodu</t>
  </si>
  <si>
    <t>VRN3</t>
  </si>
  <si>
    <t>Zařízení staveniště</t>
  </si>
  <si>
    <t>034203000</t>
  </si>
  <si>
    <t>Oplocení staveniště, zábrany, můstky, lávky</t>
  </si>
  <si>
    <t>034403000</t>
  </si>
  <si>
    <t>Dopravní značení na staveništi</t>
  </si>
  <si>
    <t>460010025</t>
  </si>
  <si>
    <t>Vytyčení trasy inženýrských sítí v zastavěném prostoru</t>
  </si>
  <si>
    <t>VRN4</t>
  </si>
  <si>
    <t>Inženýrská činnost</t>
  </si>
  <si>
    <t>043002000R</t>
  </si>
  <si>
    <t>Zkoušky a ostatní měření (hutnící zkoušky)</t>
  </si>
  <si>
    <t>044002000</t>
  </si>
  <si>
    <t>Revize plynárenského zařízení</t>
  </si>
  <si>
    <t>Poznámka k položce:_x000d_
Poznámka k položce: Revize nového STL plynovodu</t>
  </si>
  <si>
    <t>21b - Plynovody</t>
  </si>
  <si>
    <t>M - Práce a dodávky M</t>
  </si>
  <si>
    <t xml:space="preserve">    27-M - Montáže</t>
  </si>
  <si>
    <t xml:space="preserve">    10 - Plynovody</t>
  </si>
  <si>
    <t xml:space="preserve">    20 - Odpoje</t>
  </si>
  <si>
    <t xml:space="preserve">    30 - Propoje</t>
  </si>
  <si>
    <t xml:space="preserve">    40 - Mimochody</t>
  </si>
  <si>
    <t xml:space="preserve">    50 - Demontáže</t>
  </si>
  <si>
    <t xml:space="preserve">    60 - Ostatní náklady</t>
  </si>
  <si>
    <t>Práce a dodávky M</t>
  </si>
  <si>
    <t>27-M</t>
  </si>
  <si>
    <t>Montáže</t>
  </si>
  <si>
    <t>230011134</t>
  </si>
  <si>
    <t>Montáž potrubí z trub ocelových hladkých tř. 11 až 13 Ø 377 mm, tl. 8,0 mm</t>
  </si>
  <si>
    <t>140111120R350</t>
  </si>
  <si>
    <t>trubka ocelová L360NE, PSL 2, PE izolace 3-vrstvá zesílená, ochrana FZM, 355,6x6,3 mm</t>
  </si>
  <si>
    <t>230024144</t>
  </si>
  <si>
    <t>Montáž trubních dílů přivařovacích hmotnosti přes 10 do 50 kg tř. 11 až 13 Ø 426 mm, tl. 10 mm</t>
  </si>
  <si>
    <t>552838840R4035</t>
  </si>
  <si>
    <t>redukce DN 400/DN 350</t>
  </si>
  <si>
    <t>55251674RN</t>
  </si>
  <si>
    <t>příruba navařovací PN 10 pro potrubí DN 400</t>
  </si>
  <si>
    <t>230030010</t>
  </si>
  <si>
    <t>Montáž trubních dílů přírubových hmotnosti přes 300 do 400 kg</t>
  </si>
  <si>
    <t>3.1.400.P</t>
  </si>
  <si>
    <t>šoupátko F4 DN 400 PN 10</t>
  </si>
  <si>
    <t>230032037</t>
  </si>
  <si>
    <t>Montáž přírubových spojů do PN 16 DN 400</t>
  </si>
  <si>
    <t>309211040R</t>
  </si>
  <si>
    <t>šroub přírubový nerezový M 24, 150/110 mm včetně matice a podložky</t>
  </si>
  <si>
    <t>230220001</t>
  </si>
  <si>
    <t>Montáž příslušenství plynovodů zemní soupravy pro šoupátka</t>
  </si>
  <si>
    <t>2864473R</t>
  </si>
  <si>
    <t>Zemní souprava k šoupěti v.680-1120 - DN 400</t>
  </si>
  <si>
    <t>230220006</t>
  </si>
  <si>
    <t>Montáž příslušenství plynovodů poklopu litinového</t>
  </si>
  <si>
    <t>2862078811</t>
  </si>
  <si>
    <t>Podkladová deska UNI</t>
  </si>
  <si>
    <t>28621175</t>
  </si>
  <si>
    <t>Poklop šoupátkový plastový</t>
  </si>
  <si>
    <t>348100000000</t>
  </si>
  <si>
    <t>vyrovnávací prstenec pod poklop</t>
  </si>
  <si>
    <t>230205125</t>
  </si>
  <si>
    <t>Montáž potrubí PE průměru přes 110 mm Ø 160, tl. stěny 9,1 mm</t>
  </si>
  <si>
    <t>28613468</t>
  </si>
  <si>
    <t>potrubí plynovodní PE100 SDR 17 tyče 12m se signalizační vrstvou 160x9,5mm</t>
  </si>
  <si>
    <t>4*1,05</t>
  </si>
  <si>
    <t>28615204</t>
  </si>
  <si>
    <t xml:space="preserve">Elektrotvarovka PE 100 SDR11    objímka dn 160</t>
  </si>
  <si>
    <t>230205156</t>
  </si>
  <si>
    <t>Montáž potrubí PE průměru přes 110 mm Ø 315, tl. stěny 17,9 mm</t>
  </si>
  <si>
    <t>286134730</t>
  </si>
  <si>
    <t>potrubí plynovodní PE100 SDR 17, tyče 12 m, 315x18,7 mm</t>
  </si>
  <si>
    <t>Poznámka k položce:_x000d_
Poznámka k položce: WAVIN, kód výrobku: FP203192W</t>
  </si>
  <si>
    <t>51*1,05</t>
  </si>
  <si>
    <t>28615224</t>
  </si>
  <si>
    <t xml:space="preserve">Elektrotvarovka PE 100 SDR11    objímka dn 315</t>
  </si>
  <si>
    <t>230205166</t>
  </si>
  <si>
    <t>Montáž potrubí PE průměru přes 110 mm Ø 400, tl. stěny 22,7 mm</t>
  </si>
  <si>
    <t>286134750</t>
  </si>
  <si>
    <t>Trubky z polyetylénu plynovodní potrubí PE PE 100 (ČSN 64 3042) SDR 17,6 - 0,1MPa tyče 12 m 400 x 23,7 mm</t>
  </si>
  <si>
    <t>CS ÚRS 2015 02</t>
  </si>
  <si>
    <t>Poznámka k položce:_x000d_
Poznámka k položce: WAVIN, kód výrobku: FP203162W</t>
  </si>
  <si>
    <t>144*1,05</t>
  </si>
  <si>
    <t>286152251</t>
  </si>
  <si>
    <t xml:space="preserve">Elektrotvarovka PE 100 SDR11    objímka dn 400</t>
  </si>
  <si>
    <t>230201311</t>
  </si>
  <si>
    <t>Montáž elektrotvarovky PE průměru přes 110 mm Ø 160, tl. stěny 9,1 mm</t>
  </si>
  <si>
    <t>28615462</t>
  </si>
  <si>
    <t xml:space="preserve">Elektrotvarovka PE 100 SDR11    záslepka dn 160</t>
  </si>
  <si>
    <t>230205411</t>
  </si>
  <si>
    <t>Montáž trubních dílů PE průměru přes 110 mm svařované na tupo nebo elektrospojkou Ø 160, tl. stěny 9,1 mm</t>
  </si>
  <si>
    <t>28615263</t>
  </si>
  <si>
    <t>Tvarovka na tupo PE 100 SDR17 koleno 90° dn 160</t>
  </si>
  <si>
    <t>28615362</t>
  </si>
  <si>
    <t>Kulový kohout s PE konci KH d160</t>
  </si>
  <si>
    <t>230220001.1</t>
  </si>
  <si>
    <t>28620787</t>
  </si>
  <si>
    <t>Zemní souprava ke kulovému kohoutu KH</t>
  </si>
  <si>
    <t>230201341</t>
  </si>
  <si>
    <t>Montáž elektrotvarovky PE průměru přes 110 mm Ø 315, tl. stěny 18,7 mm</t>
  </si>
  <si>
    <t>28615234</t>
  </si>
  <si>
    <t>Tvarovka na tupo PE 100 SDR17 záslepka dn 315</t>
  </si>
  <si>
    <t>230205442</t>
  </si>
  <si>
    <t>Montáž trubních dílů PE průměru přes 110 mm svařované na tupo nebo elektrospojkou Ø 315, tl. stěny 17,9 mm</t>
  </si>
  <si>
    <t>28615421</t>
  </si>
  <si>
    <t>Tvarovka na tupo PE 100 SDR17 koleno 90° dn 315</t>
  </si>
  <si>
    <t>28615421R</t>
  </si>
  <si>
    <t>Tvarovka na tupo PE 100 SDR17 koleno atyp dn 315</t>
  </si>
  <si>
    <t>5"15st, 25st, 34st, 70st, 75st</t>
  </si>
  <si>
    <t>230201351</t>
  </si>
  <si>
    <t>Montáž elektrotvarovky PE průměru přes 110 mm Ø 400, tl. stěny 23,7 mm</t>
  </si>
  <si>
    <t>28615236</t>
  </si>
  <si>
    <t>Tvarovka na tupo PE 100 SDR17 záslepka dn 400</t>
  </si>
  <si>
    <t>230205452</t>
  </si>
  <si>
    <t>Montáž trubních dílů PE průměru přes 110 mm svařované na tupo nebo elektrospojkou Ø 400, tl. stěny 22,7 mm</t>
  </si>
  <si>
    <t>286194093517</t>
  </si>
  <si>
    <t>Tvarovka na tupo PE 100 SDR17 oblouk 90° dn 400</t>
  </si>
  <si>
    <t>286194033517R1</t>
  </si>
  <si>
    <t>Tvarovka na tupo PE 100 SDR17 koleno atyp dn 400</t>
  </si>
  <si>
    <t>7"8st, 15st, 36st, 50st, 70st, 75st, 86st</t>
  </si>
  <si>
    <t>28615417</t>
  </si>
  <si>
    <t>Tvarovka na tupo PE 100 SDR17 redukce dn 400 / 315</t>
  </si>
  <si>
    <t>286FF900825WR3</t>
  </si>
  <si>
    <t>lemový nákružek+příruba BFL+těsnění s výztuhou, SDR 17, PE 100, PN 10, d 400</t>
  </si>
  <si>
    <t>230230081</t>
  </si>
  <si>
    <t>Čištění potrubí DN 500</t>
  </si>
  <si>
    <t>1+4+51+144</t>
  </si>
  <si>
    <t>899721112</t>
  </si>
  <si>
    <t>Signalizační vodič na potrubí DN nad 150 mm</t>
  </si>
  <si>
    <t>899722114</t>
  </si>
  <si>
    <t>Krytí potrubí z plastů výstražnou fólií z PVC šířky 40 cm</t>
  </si>
  <si>
    <t>230250001R1</t>
  </si>
  <si>
    <t>Montáž a dodávka kontrolní vývod signalizačního vodiče zemní</t>
  </si>
  <si>
    <t>230250001R2</t>
  </si>
  <si>
    <t>Aluminotermické navaření signalizačního vodiče na ocelové potrubí</t>
  </si>
  <si>
    <t>230250002R1</t>
  </si>
  <si>
    <t>Montáž a dodávka kontrolní vývod napěťový zemní KVZ</t>
  </si>
  <si>
    <t>230250013R</t>
  </si>
  <si>
    <t>Montáž a dodávka uzemnění galvanickou anodou bez propojovacího objektu</t>
  </si>
  <si>
    <t>230220016R.1.1</t>
  </si>
  <si>
    <t>Montáž a dodávka odfuku etapy, komplet včetně potrubí a kul. kohoutu</t>
  </si>
  <si>
    <t>230220016RPE</t>
  </si>
  <si>
    <t>Montáž odfuku PE d 63 do poklopu, komplet včetně potrubí a kul. kohoutu</t>
  </si>
  <si>
    <t>286RKIT400-63</t>
  </si>
  <si>
    <t>Elektrotvar. PE 100 SDR11 navrtávací sedlová odbočka SA TL 315 - 560 / 63</t>
  </si>
  <si>
    <t>230220016ROC</t>
  </si>
  <si>
    <t>Montáž odfuku OC DN50 do poklopu, komplet včetně potrubí a kul. kohoutu</t>
  </si>
  <si>
    <t>230200412</t>
  </si>
  <si>
    <t>Vysazení odbočky na ocelovém potrubí metodou navrtání provozní přetlak do 1,6 MPa DN vysazené odbočky do 50 mm</t>
  </si>
  <si>
    <t>286422</t>
  </si>
  <si>
    <t>T - kus PE 63 / 2"</t>
  </si>
  <si>
    <t>28621508</t>
  </si>
  <si>
    <t>HTTE 4000 sada izolace k T-kusu 5/4" až 2"</t>
  </si>
  <si>
    <t>28621174</t>
  </si>
  <si>
    <t>Poklop hydrantový plastový</t>
  </si>
  <si>
    <t>230210003</t>
  </si>
  <si>
    <t>Oprava továrního opláštění a izolace svarů ovinem páskou za studena 2 vrstvy</t>
  </si>
  <si>
    <t>343821280R</t>
  </si>
  <si>
    <t>Izolačí páska asfalto-kaučuková + primer + tmel</t>
  </si>
  <si>
    <t>230210015R</t>
  </si>
  <si>
    <t>Oprava opláštění ruční asfaltem</t>
  </si>
  <si>
    <t>235216100R</t>
  </si>
  <si>
    <t>ochranný nátěr PUR</t>
  </si>
  <si>
    <t>Poznámka k položce:_x000d_
Poznámka k položce: Vydatnost/tloušťka suchého filmu: 450 g/m2 pro DFT 0,003 mm</t>
  </si>
  <si>
    <t>Odpoje</t>
  </si>
  <si>
    <t>23025R006150</t>
  </si>
  <si>
    <t>Odpoj nebo propoj STL plynovodu DN 150 nebo dn160 uzavřením nebo otevřením uzávěru</t>
  </si>
  <si>
    <t>230081318</t>
  </si>
  <si>
    <t>Demontáž ocelového potrubí k dalšímu použití hmotnosti do 10 kg připojovací rozměr Ø 159 tl. 4,5 mm</t>
  </si>
  <si>
    <t>230023088</t>
  </si>
  <si>
    <t>Montáž trubních dílů přivařovacích hmotnosti přes 3 do 10 kg tř. 11 až 13 Ø 159 mm, tl. 4,5 mm</t>
  </si>
  <si>
    <t>28615931001</t>
  </si>
  <si>
    <t xml:space="preserve">Přesuvka ukončovací  PN 16 DN 150</t>
  </si>
  <si>
    <t>23025R006300</t>
  </si>
  <si>
    <t>Odpoj nebo propoj STL plynovodu DN 300 nebo dn315 uzavřením nebo otevřením uzávěru</t>
  </si>
  <si>
    <t>230081351</t>
  </si>
  <si>
    <t>Demontáž ocelového potrubí k dalšímu použití hmotnosti do 10 kg připojovací rozměr Ø 324, tl. 6,0 mm</t>
  </si>
  <si>
    <t>230024121</t>
  </si>
  <si>
    <t>Montáž trubních dílů přivařovacích hmotnosti přes 10 do 50 kg tř. 11 až 13 Ø 324 mm, tl. 6 mm</t>
  </si>
  <si>
    <t>28632335001</t>
  </si>
  <si>
    <t xml:space="preserve">Přesuvka ukončovací  PN 16 DN 300</t>
  </si>
  <si>
    <t>230200213</t>
  </si>
  <si>
    <t>Přerušení průtoku plynu balony vloženými ručně v ocelovém potrubí DN do 300 mm</t>
  </si>
  <si>
    <t>2865101116030</t>
  </si>
  <si>
    <t>Balonovací hrdlo nad DN 200</t>
  </si>
  <si>
    <t>2"MZT</t>
  </si>
  <si>
    <t>2865102110065R</t>
  </si>
  <si>
    <t>Navrtávací hrdlo DN 65 - ocel</t>
  </si>
  <si>
    <t>5104002025</t>
  </si>
  <si>
    <t>Krycí víko 2,5"</t>
  </si>
  <si>
    <t>230200300ST01</t>
  </si>
  <si>
    <t>Jednostranné uzavření STL potrubí DN 300 pomocí stoplovací soupravy</t>
  </si>
  <si>
    <t>soub</t>
  </si>
  <si>
    <t>2862865101216323</t>
  </si>
  <si>
    <t>Stoplovací tvarovka DN 300/323 PN 16</t>
  </si>
  <si>
    <t>1"přepouštění+MZT</t>
  </si>
  <si>
    <t>2865104116300</t>
  </si>
  <si>
    <t>Krycí víko DN 300, PN 16</t>
  </si>
  <si>
    <t>230200350ST01</t>
  </si>
  <si>
    <t>Jednostranné uzavření STL potrubí DN 350 pomocí stoplovací soupravy</t>
  </si>
  <si>
    <t>2862865101216355</t>
  </si>
  <si>
    <t>Stoplovací tvarovka DN 350/355 PN 16</t>
  </si>
  <si>
    <t>2"přepouštění+MZT</t>
  </si>
  <si>
    <t>2865104116350</t>
  </si>
  <si>
    <t>Krycí víko DN 350, PN 16</t>
  </si>
  <si>
    <t>230082365</t>
  </si>
  <si>
    <t>Demontáž ocelového potrubí k dalšímu použití hmotnosti přes 10 do 250 kg připojovací rozměr Ø 377, tl. 9 mm</t>
  </si>
  <si>
    <t>230024135</t>
  </si>
  <si>
    <t>Montáž trubních dílů přivařovacích hmotnosti přes 10 do 50 kg tř. 11 až 13 Ø 377 mm, tl. 9 mm</t>
  </si>
  <si>
    <t>2862954</t>
  </si>
  <si>
    <t>Přesuvka PN 16 DN 350</t>
  </si>
  <si>
    <t>28635037716</t>
  </si>
  <si>
    <t xml:space="preserve">Přesuvka ukončovací  PN 16 DN 350</t>
  </si>
  <si>
    <t>55251674RZ</t>
  </si>
  <si>
    <t>příruba zaslepovací PN10 pro ocelové potrubí DN 400</t>
  </si>
  <si>
    <t>216</t>
  </si>
  <si>
    <t>218</t>
  </si>
  <si>
    <t>220</t>
  </si>
  <si>
    <t>222</t>
  </si>
  <si>
    <t>224</t>
  </si>
  <si>
    <t>Propoje</t>
  </si>
  <si>
    <t>226</t>
  </si>
  <si>
    <t>228</t>
  </si>
  <si>
    <t>230023088.1</t>
  </si>
  <si>
    <t>Montáž trubní díly přivařovací tř.11-13 do 10 kg D 159 mm tl 4,5 mm</t>
  </si>
  <si>
    <t>CS ÚRS 2019 01</t>
  </si>
  <si>
    <t>230</t>
  </si>
  <si>
    <t>2862950</t>
  </si>
  <si>
    <t>Přesuvka PN 16 DN 150</t>
  </si>
  <si>
    <t>232</t>
  </si>
  <si>
    <t>2864955</t>
  </si>
  <si>
    <t>Tvar. na tupo PE 100 SDR17 zemní přechodka dn 160 / DN 150</t>
  </si>
  <si>
    <t>234</t>
  </si>
  <si>
    <t>230200233</t>
  </si>
  <si>
    <t>Přerušení průtoku plynu balony vloženými ručně - opětovné vložení v ocelovém potrubí DN do 300 mm</t>
  </si>
  <si>
    <t>236</t>
  </si>
  <si>
    <t>238</t>
  </si>
  <si>
    <t>240</t>
  </si>
  <si>
    <t>2862953</t>
  </si>
  <si>
    <t>Přesuvka PN 16 DN 300</t>
  </si>
  <si>
    <t>242</t>
  </si>
  <si>
    <t>2864957</t>
  </si>
  <si>
    <t>Tvar. na tupo PE 100 SDR17 zemní přechodka dn 315 / DN 300</t>
  </si>
  <si>
    <t>244</t>
  </si>
  <si>
    <t>230200300ST11</t>
  </si>
  <si>
    <t>Opětovné jednostranné uzavření STL potrubí DN 300 pomocí stoplovací soupravy</t>
  </si>
  <si>
    <t>246</t>
  </si>
  <si>
    <t>248</t>
  </si>
  <si>
    <t>250</t>
  </si>
  <si>
    <t>252</t>
  </si>
  <si>
    <t>254</t>
  </si>
  <si>
    <t>23025R006350</t>
  </si>
  <si>
    <t>Odpoj nebo propoj STL plynovodu DN 350 nebo dn400 uzavřením nebo otevřením uzávěru</t>
  </si>
  <si>
    <t>256</t>
  </si>
  <si>
    <t>230032037.1</t>
  </si>
  <si>
    <t>258</t>
  </si>
  <si>
    <t>2"demontáž zaslep. příruby, montáž lem. nákružku</t>
  </si>
  <si>
    <t>230020R999036</t>
  </si>
  <si>
    <t>Vysazení odbočky na PE potrubí do dn 160 mm</t>
  </si>
  <si>
    <t>260</t>
  </si>
  <si>
    <t>262</t>
  </si>
  <si>
    <t>28615530SA160</t>
  </si>
  <si>
    <t>Elektrotvar. PE 100 SDR11 navrtávací sedlová odbočka SA UNI 315-400/160</t>
  </si>
  <si>
    <t>264</t>
  </si>
  <si>
    <t>Mimochody</t>
  </si>
  <si>
    <t>230205051</t>
  </si>
  <si>
    <t>Montáž potrubí PE průměru do 110 mm návin nebo tyč, svařované na tupo nebo elektrospojkou Ø 90, tl. stěny 5,2 mm</t>
  </si>
  <si>
    <t>266</t>
  </si>
  <si>
    <t>88"mimochod NTL</t>
  </si>
  <si>
    <t>286139420</t>
  </si>
  <si>
    <t>potrubí plynovodní PE 100RC, SDR 17, 90 x 5,4 mm</t>
  </si>
  <si>
    <t>268</t>
  </si>
  <si>
    <t>88*1,05</t>
  </si>
  <si>
    <t>28615249</t>
  </si>
  <si>
    <t xml:space="preserve">Elektrotvarovka PE 100 SDR11    objímka dn 90</t>
  </si>
  <si>
    <t>270</t>
  </si>
  <si>
    <t>230205251</t>
  </si>
  <si>
    <t>Montáž trubních dílů PE průměru do 110 mm elektrotvarovky nebo svařované na tupo Ø 90, tl. stěny 5,2 mm</t>
  </si>
  <si>
    <t>272</t>
  </si>
  <si>
    <t>28615208</t>
  </si>
  <si>
    <t xml:space="preserve">Elektrotvarovka PE 100 SDR11    koleno 90° dn  90</t>
  </si>
  <si>
    <t>274</t>
  </si>
  <si>
    <t>28615235</t>
  </si>
  <si>
    <t xml:space="preserve">Elektrotvarovka PE 100 SDR11    záslepka dn 90</t>
  </si>
  <si>
    <t>276</t>
  </si>
  <si>
    <t>2864953</t>
  </si>
  <si>
    <t>Tvar. na tupo PE 100 SDR17 zemní přechodka dn 90 / DN 80</t>
  </si>
  <si>
    <t>278</t>
  </si>
  <si>
    <t>230200414</t>
  </si>
  <si>
    <t>Vysazení odbočky na ocelovém potrubí metodou navrtání provozní přetlak do 1,6 MPa DN vysazené odbočky do 80 mm</t>
  </si>
  <si>
    <t>280</t>
  </si>
  <si>
    <t>4"propoj mimochodu</t>
  </si>
  <si>
    <t>2865102110080</t>
  </si>
  <si>
    <t>Navrtávací T kus DN 80 - ocel</t>
  </si>
  <si>
    <t>282</t>
  </si>
  <si>
    <t>2865511080R</t>
  </si>
  <si>
    <t>Kulový kohout 3"</t>
  </si>
  <si>
    <t>284</t>
  </si>
  <si>
    <t>23025R006080</t>
  </si>
  <si>
    <t>Odpoj nebo propoj STL plynovodu DN 80 nebo dn 90 uzavřením nebo otevřením uzávěru</t>
  </si>
  <si>
    <t>286</t>
  </si>
  <si>
    <t>4"odpoj mimochodu</t>
  </si>
  <si>
    <t>230800R090</t>
  </si>
  <si>
    <t>Demontáž potrubí PE pro další použití d 90</t>
  </si>
  <si>
    <t>288</t>
  </si>
  <si>
    <t>290</t>
  </si>
  <si>
    <t>83"mimochod STL</t>
  </si>
  <si>
    <t>292</t>
  </si>
  <si>
    <t>83*1,05</t>
  </si>
  <si>
    <t>294</t>
  </si>
  <si>
    <t>296</t>
  </si>
  <si>
    <t>298</t>
  </si>
  <si>
    <t>300</t>
  </si>
  <si>
    <t>28615413</t>
  </si>
  <si>
    <t xml:space="preserve">Elektrotvarovka PE 100 SDR11    T-kus  dn 90</t>
  </si>
  <si>
    <t>302</t>
  </si>
  <si>
    <t>304</t>
  </si>
  <si>
    <t>306</t>
  </si>
  <si>
    <t>11"propoj mimochodu</t>
  </si>
  <si>
    <t>308</t>
  </si>
  <si>
    <t>310</t>
  </si>
  <si>
    <t>312</t>
  </si>
  <si>
    <t>11"odpoj mimochodu</t>
  </si>
  <si>
    <t>314</t>
  </si>
  <si>
    <t>Demontáže</t>
  </si>
  <si>
    <t>316</t>
  </si>
  <si>
    <t>318</t>
  </si>
  <si>
    <t>230081056</t>
  </si>
  <si>
    <t>Demontáž ocelového potrubí do šrotu hmotnosti do 10 kg připojovací rozměr Ø 89, tl. 3,6 mm</t>
  </si>
  <si>
    <t>320</t>
  </si>
  <si>
    <t>171/1,5"potrubí dn90</t>
  </si>
  <si>
    <t>230082087</t>
  </si>
  <si>
    <t>Demontáž ocelového potrubí do šrotu hmotnosti přes 10 do 50 kg připojovací rozměr Ø 159 tl. 4,5 mm</t>
  </si>
  <si>
    <t>322</t>
  </si>
  <si>
    <t>20/1,5</t>
  </si>
  <si>
    <t>230083134</t>
  </si>
  <si>
    <t>Demontáž ocelového potrubí do šrotu hmotnosti přes 50 do 250 kg připojovací rozměr Ø 377, tl. 9 mm</t>
  </si>
  <si>
    <t>324</t>
  </si>
  <si>
    <t>(116/1,5+1)"potrtubí + izolační spoj</t>
  </si>
  <si>
    <t>230083122</t>
  </si>
  <si>
    <t>Demontáž ocelového potrubí do šrotu hmotnosti přes 50 do 250 kg připojovací rozměr Ø 324, tl. 8,0 mm</t>
  </si>
  <si>
    <t>326</t>
  </si>
  <si>
    <t>(56/1,5+1)"potrubí + šoupě DN300</t>
  </si>
  <si>
    <t>230230076R</t>
  </si>
  <si>
    <t>Odplynění potrubí PN 38 6416 do DN 200</t>
  </si>
  <si>
    <t>328</t>
  </si>
  <si>
    <t>171+220</t>
  </si>
  <si>
    <t>230230081R</t>
  </si>
  <si>
    <t>Odplynění rušených plynovodů DN250 - DN 500</t>
  </si>
  <si>
    <t>330</t>
  </si>
  <si>
    <t>56+116</t>
  </si>
  <si>
    <t>Ostatní náklady</t>
  </si>
  <si>
    <t>230230020</t>
  </si>
  <si>
    <t>Tlakové zkoušky hlavní vzduchem 0,6 MPa DN 150</t>
  </si>
  <si>
    <t>332</t>
  </si>
  <si>
    <t>4+51+144+88+83</t>
  </si>
  <si>
    <t>230230076R2</t>
  </si>
  <si>
    <t>Napuštění potrubí plynem a odvzdušnění</t>
  </si>
  <si>
    <t>334</t>
  </si>
  <si>
    <t>998276101</t>
  </si>
  <si>
    <t>Přesun hmot pro trubní vedení hloubené z trub z plastických hmot nebo sklolaminátových pro vodovody nebo kanalizace v otevřeném výkopu dopravní vzdálenost do 15 m</t>
  </si>
  <si>
    <t>336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</si>
  <si>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</si>
  <si>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</si>
  <si>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338</t>
  </si>
  <si>
    <t>SO22 - Přeložky silnoproudu</t>
  </si>
  <si>
    <t xml:space="preserve">    D1 - C46M - Zemní práce</t>
  </si>
  <si>
    <t xml:space="preserve">    D2 - Materiály</t>
  </si>
  <si>
    <t xml:space="preserve">    VRN7 - Provozní vlivy</t>
  </si>
  <si>
    <t xml:space="preserve">    VRN9 - Ostatní náklady</t>
  </si>
  <si>
    <t>210810297d</t>
  </si>
  <si>
    <t>Demontáž CYKYDV 4Bx185+95 mm2 1kV (VU)</t>
  </si>
  <si>
    <t>0000002</t>
  </si>
  <si>
    <t>geodetické zaměření</t>
  </si>
  <si>
    <t>0000002.1</t>
  </si>
  <si>
    <t>000001</t>
  </si>
  <si>
    <t>manipulace v síti NN</t>
  </si>
  <si>
    <t>210100008</t>
  </si>
  <si>
    <t>ukonč.vod.v rozv.vč.zap.a konc.do 95 mm2</t>
  </si>
  <si>
    <t>210100011</t>
  </si>
  <si>
    <t>ukonč.vod.v rozv.vč.zap.a konc.do 185 mm2</t>
  </si>
  <si>
    <t>210102007</t>
  </si>
  <si>
    <t>spojka pro celoplast.kab. do 3x240mm2/10kV</t>
  </si>
  <si>
    <t>210810297</t>
  </si>
  <si>
    <t>CYKYDV 4Bx185+95 mm2 1kV (VU)</t>
  </si>
  <si>
    <t>216010055</t>
  </si>
  <si>
    <t>Ohebná dvouplášťová chránička kabelů Ø 90mm</t>
  </si>
  <si>
    <t>220110346</t>
  </si>
  <si>
    <t>štítek kabelový</t>
  </si>
  <si>
    <t>-821882881</t>
  </si>
  <si>
    <t>C46M - Zemní práce</t>
  </si>
  <si>
    <t>01</t>
  </si>
  <si>
    <t>PE PAS 300</t>
  </si>
  <si>
    <t>460010024</t>
  </si>
  <si>
    <t>vytyč.trati kab.vedení v zastavěném prostoru</t>
  </si>
  <si>
    <t>km</t>
  </si>
  <si>
    <t>460050602</t>
  </si>
  <si>
    <t>ruční výkop jámy zem.tř.3-4</t>
  </si>
  <si>
    <t>460120002</t>
  </si>
  <si>
    <t>zához jámy zem.tř. 3-4</t>
  </si>
  <si>
    <t>460200283</t>
  </si>
  <si>
    <t>kabel.rýha 50cm/šíř. 100cm/hl. zem.tř.3</t>
  </si>
  <si>
    <t>460270045</t>
  </si>
  <si>
    <t>zazdění skříně SP a SR bez SR 4</t>
  </si>
  <si>
    <t>460300006</t>
  </si>
  <si>
    <t>hutnění zeminy vrstvy 20cm</t>
  </si>
  <si>
    <t>460420022</t>
  </si>
  <si>
    <t>kabel.lože z kop.písku rýha 65cm tl.10cm</t>
  </si>
  <si>
    <t>460420501</t>
  </si>
  <si>
    <t>křižovatka se silovým kabelem (potrubím)</t>
  </si>
  <si>
    <t>460490012</t>
  </si>
  <si>
    <t>fólie výstražná z PVC šířky 33cm</t>
  </si>
  <si>
    <t>460560263</t>
  </si>
  <si>
    <t>ruč.zához.kab.rýhy 50cm šíř.80cm hl.zem.tř.3</t>
  </si>
  <si>
    <t>460600001</t>
  </si>
  <si>
    <t>odvoz zeminy do 1km</t>
  </si>
  <si>
    <t>04R</t>
  </si>
  <si>
    <t>Přidružené výkony z C46M</t>
  </si>
  <si>
    <t>-1121895285</t>
  </si>
  <si>
    <t>spojka 3x185+95-3x240+120</t>
  </si>
  <si>
    <t>00002</t>
  </si>
  <si>
    <t>00005</t>
  </si>
  <si>
    <t>přípojková skřín vč. vybavení</t>
  </si>
  <si>
    <t>45513</t>
  </si>
  <si>
    <t>CYKYDV 4Bx185+95 mm2 1kV</t>
  </si>
  <si>
    <t>90001</t>
  </si>
  <si>
    <t>kopaný písek</t>
  </si>
  <si>
    <t>90006</t>
  </si>
  <si>
    <t>fólie z polyetylenu šíře 330mm</t>
  </si>
  <si>
    <t>90006.1</t>
  </si>
  <si>
    <t>-1642950479</t>
  </si>
  <si>
    <t>1471824477</t>
  </si>
  <si>
    <t>030001000</t>
  </si>
  <si>
    <t>1024</t>
  </si>
  <si>
    <t>-1976289576</t>
  </si>
  <si>
    <t>040001000</t>
  </si>
  <si>
    <t>-432538274</t>
  </si>
  <si>
    <t>VRN7</t>
  </si>
  <si>
    <t>Provozní vlivy</t>
  </si>
  <si>
    <t>070001000</t>
  </si>
  <si>
    <t>655111568</t>
  </si>
  <si>
    <t>VRN9</t>
  </si>
  <si>
    <t>090001000</t>
  </si>
  <si>
    <t>-1047582341</t>
  </si>
  <si>
    <t>SO23 - Přeložky slaboproudu</t>
  </si>
  <si>
    <t>0000001</t>
  </si>
  <si>
    <t>svařování/ spoj opt. kabelu</t>
  </si>
  <si>
    <t>sada</t>
  </si>
  <si>
    <t>210010013.1</t>
  </si>
  <si>
    <t>trubka tuhá el.inst.z PVC typ HDPE</t>
  </si>
  <si>
    <t>220730231</t>
  </si>
  <si>
    <t>demontáž vodič KOAX resp. optika</t>
  </si>
  <si>
    <t>220730231.1</t>
  </si>
  <si>
    <t>vodič KOAX</t>
  </si>
  <si>
    <t>220730231.1.1</t>
  </si>
  <si>
    <t>opt. kabel</t>
  </si>
  <si>
    <t>383253596</t>
  </si>
  <si>
    <t>-2002434079</t>
  </si>
  <si>
    <t>spojka opt. kabelů</t>
  </si>
  <si>
    <t>00219</t>
  </si>
  <si>
    <t>trubka tuhá instal. HDPE 40/33</t>
  </si>
  <si>
    <t>11005</t>
  </si>
  <si>
    <t>opt. kabel 24. žil</t>
  </si>
  <si>
    <t>11005.1</t>
  </si>
  <si>
    <t>327996556</t>
  </si>
  <si>
    <t>-363383519</t>
  </si>
  <si>
    <t>577665039</t>
  </si>
  <si>
    <t>1089526072</t>
  </si>
  <si>
    <t>2007435737</t>
  </si>
  <si>
    <t>-1288758146</t>
  </si>
  <si>
    <t>Hvyk_pr</t>
  </si>
  <si>
    <t>2,2</t>
  </si>
  <si>
    <t>Lpr_160</t>
  </si>
  <si>
    <t>Délka přípojek DN160</t>
  </si>
  <si>
    <t>122,8</t>
  </si>
  <si>
    <t>Lpr_200</t>
  </si>
  <si>
    <t>Délka přípojek DN200</t>
  </si>
  <si>
    <t>113,5</t>
  </si>
  <si>
    <t>Lst</t>
  </si>
  <si>
    <t>Délka stok</t>
  </si>
  <si>
    <t>176,4</t>
  </si>
  <si>
    <t>Hvyk_st</t>
  </si>
  <si>
    <t>Průměrná hloubka výkopu stoky</t>
  </si>
  <si>
    <t>2,9</t>
  </si>
  <si>
    <t>SO40 - Areálová kanalizace</t>
  </si>
  <si>
    <t>40a - Potrubí</t>
  </si>
  <si>
    <t>860687690</t>
  </si>
  <si>
    <t>24*30</t>
  </si>
  <si>
    <t>115101301</t>
  </si>
  <si>
    <t>Pohotovost záložní čerpací soupravy pro dopravní výšku do 10 m s uvažovaným průměrným přítokem do 500 l/min</t>
  </si>
  <si>
    <t>982352117</t>
  </si>
  <si>
    <t>-723737958</t>
  </si>
  <si>
    <t>(Lpr_160+Lpr_200)*Bvyk*Hvyk_pr+Lst*Bvyk*Hvyk_st</t>
  </si>
  <si>
    <t>131203102</t>
  </si>
  <si>
    <t>Hloubení zapažených i nezapažených jam ručním nebo pneumatickým nářadím s urovnáním dna do předepsaného profilu a spádu v horninách tř. 3 nesoudržných</t>
  </si>
  <si>
    <t>-926668738</t>
  </si>
  <si>
    <t>"Výpust pítka" 1,0</t>
  </si>
  <si>
    <t>1502187821</t>
  </si>
  <si>
    <t>1*0,3 'Přepočtené koeficientem množství</t>
  </si>
  <si>
    <t>1791116482</t>
  </si>
  <si>
    <t>Poznámka k položce:_x000d_
75 % celkového hloubení</t>
  </si>
  <si>
    <t>"Průměrná hloubka výkopu přípojky" 2,4-0,2</t>
  </si>
  <si>
    <t>"Průměrná hloubka výkopu stoky" 3,1-0,2</t>
  </si>
  <si>
    <t>((Lpr_160+Lpr_200)*Bvyk*Hvyk_pr+Lst*Bvyk*Hvyk_st)*0,75</t>
  </si>
  <si>
    <t>1243475830</t>
  </si>
  <si>
    <t>696,209*0,3 'Přepočtené koeficientem množství</t>
  </si>
  <si>
    <t>132312202</t>
  </si>
  <si>
    <t>Hloubení zapažených i nezapažených rýh šířky přes 600 do 2 000 mm ručním nebo pneumatickým nářadím s urovnáním dna do předepsaného profilu a spádu v horninách tř. 4 nesoudržných</t>
  </si>
  <si>
    <t>-775186474</t>
  </si>
  <si>
    <t>Poznámka k položce:_x000d_
25 % celkového hloubení</t>
  </si>
  <si>
    <t>((Lpr_160+Lpr_200)*Bvyk*Hvyk_pr+Lst*Bvyk*Hvyk_st)*0,25</t>
  </si>
  <si>
    <t>-1412116605</t>
  </si>
  <si>
    <t>232,07*0,3 'Přepočtené koeficientem množství</t>
  </si>
  <si>
    <t>141721217</t>
  </si>
  <si>
    <t>Řízený zemní protlak délky protlaku do 50 m v hornině tř. 1 až 4 včetně protlačení trub v hloubce do 6 m vnějšího průměru vrtu přes 250 do 280 mm</t>
  </si>
  <si>
    <t>534831396</t>
  </si>
  <si>
    <t>"Hlavní stoky"</t>
  </si>
  <si>
    <t>"přípojka" 13</t>
  </si>
  <si>
    <t>"stoka J1" 34,7</t>
  </si>
  <si>
    <t>597106R01</t>
  </si>
  <si>
    <t>trouba kameninová glazovaná DN 200 L1,00m protlačovací</t>
  </si>
  <si>
    <t>825755424</t>
  </si>
  <si>
    <t>47,7*1,003 'Přepočtené koeficientem množství</t>
  </si>
  <si>
    <t>1487932664</t>
  </si>
  <si>
    <t>(Lpr_160+Lpr_200)*(Hvyk_pr-0,5)*2</t>
  </si>
  <si>
    <t>151101102</t>
  </si>
  <si>
    <t>Zřízení pažení a rozepření stěn rýh pro podzemní vedení pro všechny šířky rýhy příložné pro jakoukoliv mezerovitost, hloubky do 4 m</t>
  </si>
  <si>
    <t>948872599</t>
  </si>
  <si>
    <t>Lst*(Hvyk_st-0,5)*2</t>
  </si>
  <si>
    <t>444960853</t>
  </si>
  <si>
    <t>151101112</t>
  </si>
  <si>
    <t>Odstranění pažení a rozepření stěn rýh pro podzemní vedení s uložením materiálu na vzdálenost do 3 m od kraje výkopu příložné, hloubky přes 2 do 4 m</t>
  </si>
  <si>
    <t>1812870731</t>
  </si>
  <si>
    <t>-292851660</t>
  </si>
  <si>
    <t>(Lpr_160+Lpr_200)*Bvyk*Hvyk_pr*0,5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</si>
  <si>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</si>
  <si>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</si>
  <si>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1544596550</t>
  </si>
  <si>
    <t>Poznámka k položce:_x000d_
Do 100 m3 se započítává 100 % výkopku_x000d_
Nad 100 m3 se započítává 55 % výkopku</t>
  </si>
  <si>
    <t>"Výkopy do 100 m3 (1/3 množství)" Lst*Bvyk*Hvyk_st/3</t>
  </si>
  <si>
    <t>"Výkopy nad 100 m3 (2/3 množství)" 2*Lst*Bvyk*Hvyk_st/3*0,55</t>
  </si>
  <si>
    <t>-406001104</t>
  </si>
  <si>
    <t>"Odvoz na mezideponii" (Lpr_160+Lpr_200)*Bvyk*Hvyk_pr+Lst*Bvyk*Hvyk_st+1,0</t>
  </si>
  <si>
    <t>"Odvoz přebytečného výkopku - přípojky" (Lpr_160+Lpr_200)*Bvyk*0,6</t>
  </si>
  <si>
    <t>"Odvoz přebytečného výkopku - stoky" Lst*Bvyk*0,6</t>
  </si>
  <si>
    <t>"Dovoz k zásypu - přípojky" ((Lpr_160+Lpr_200)*Bvyk*Hvyk_pr)-((Lpr_160+Lpr_200)*Bvyk*0,6)</t>
  </si>
  <si>
    <t>"Dovoz k zásypu - stoky" (Lst*Bvyk*Hvyk_st)-(Lst*Bvyk*0,6)</t>
  </si>
  <si>
    <t>-1441776715</t>
  </si>
  <si>
    <t>1857,556*10 'Přepočtené koeficientem množství</t>
  </si>
  <si>
    <t>2110167645</t>
  </si>
  <si>
    <t>"Přebytečný výkopek - přípojky" (Lpr_160+Lpr_200)*Bvyk*0,6</t>
  </si>
  <si>
    <t>"Přebytečný výkopek - stoky" Lst*Bvyk*0,6</t>
  </si>
  <si>
    <t>"Zpětný zásyp - přípojky" ((Lpr_160+Lpr_200)*Bvyk*Hvyk_pr)-((Lpr_160+Lpr_200)*Bvyk*0,6)</t>
  </si>
  <si>
    <t>"Zpětný zásyp - stoky" (Lst*Bvyk*Hvyk_st)-(Lst*Bvyk*0,6)</t>
  </si>
  <si>
    <t>278903789</t>
  </si>
  <si>
    <t>"Na mezideponii" (Lpr_160+Lpr_200)*Bvyk*Hvyk_pr+Lst*Bvyk*Hvyk_st+1,0</t>
  </si>
  <si>
    <t>1678477113</t>
  </si>
  <si>
    <t>223,858*1,8 'Přepočtené koeficientem množství</t>
  </si>
  <si>
    <t>-1430245611</t>
  </si>
  <si>
    <t>1324909568</t>
  </si>
  <si>
    <t>"Přípojky" (Lpr_160+Lpr_200)*Bvyk*0,5</t>
  </si>
  <si>
    <t>"Stoky" Lst*Bvyk*0,5</t>
  </si>
  <si>
    <t>-1554211726</t>
  </si>
  <si>
    <t>185,715*2 'Přepočtené koeficientem množství</t>
  </si>
  <si>
    <t>211531111</t>
  </si>
  <si>
    <t>Výplň kamenivem do rýh odvodňovacích žeber nebo trativodů bez zhutnění, s úpravou povrchu výplně kamenivem hrubým drceným frakce 16 až 63 mm</t>
  </si>
  <si>
    <t>2110476733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</si>
  <si>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</si>
  <si>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</si>
  <si>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299851160</t>
  </si>
  <si>
    <t>"Výpust pítka" 7,5</t>
  </si>
  <si>
    <t>69311009</t>
  </si>
  <si>
    <t>geotextilie tkaná separační, filtrační, výztužná PP pevnost v tahu 60kN/m</t>
  </si>
  <si>
    <t>415068819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</si>
  <si>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</si>
  <si>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</si>
  <si>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398951456</t>
  </si>
  <si>
    <t>Poznámka k položce:_x000d_
Pracovní drenáž v případě výskytu podzemní vody</t>
  </si>
  <si>
    <t>"Stoky" Lst</t>
  </si>
  <si>
    <t>-512335923</t>
  </si>
  <si>
    <t>"Přípojky" (Lpr_160+Lpr_200)*Bvyk*0,1</t>
  </si>
  <si>
    <t>"Stoky" Lst*Bvyk*0,1</t>
  </si>
  <si>
    <t>871315211</t>
  </si>
  <si>
    <t>Kanalizační potrubí z tvrdého PVC v otevřeném výkopu ve sklonu do 20 %, hladkého plnostěnného jednovrstvého, tuhost třídy SN 4 DN 160</t>
  </si>
  <si>
    <t>1189983615</t>
  </si>
  <si>
    <t>"Přípojky"</t>
  </si>
  <si>
    <t>"Stoka D5 - LO1" 5,3</t>
  </si>
  <si>
    <t>"Stoka D3 - LO2" 12,6</t>
  </si>
  <si>
    <t>"Stoka RN - LO3a" 1,2</t>
  </si>
  <si>
    <t>"Stoka D2 - LO3b" 5,4</t>
  </si>
  <si>
    <t>"Stoka D5 - LO4" 2,8</t>
  </si>
  <si>
    <t>"Stoka D3 - LO5" 4,2</t>
  </si>
  <si>
    <t>"Stoka D3 - LO6" 5,7</t>
  </si>
  <si>
    <t>"Stoka D2 - LO7" 1</t>
  </si>
  <si>
    <t>"Stoka D2 - LO8a" 11,2</t>
  </si>
  <si>
    <t>"Stoka D2 - LO8b" 1</t>
  </si>
  <si>
    <t>"Stoka D4 - LO8c" 13</t>
  </si>
  <si>
    <t>"Stoka D4 - LO9" 12,7</t>
  </si>
  <si>
    <t>"Stoka D5 - LO10a" 3,4</t>
  </si>
  <si>
    <t>"Stoka RN - LO10b" 16,8</t>
  </si>
  <si>
    <t>"Stoka D3 - LO11" 18,4</t>
  </si>
  <si>
    <t>"Stoka D5 - LO12" 2,3</t>
  </si>
  <si>
    <t>"Stoka D5 - střecha SO 01" 2,5</t>
  </si>
  <si>
    <t>"Stoka D4 - střecha SO 02" 2</t>
  </si>
  <si>
    <t>"Stoka D3 - fontána" 1,3</t>
  </si>
  <si>
    <t>871355211</t>
  </si>
  <si>
    <t>Kanalizační potrubí z tvrdého PVC v otevřeném výkopu ve sklonu do 20 %, hladkého plnostěnného jednovrstvého, tuhost třídy SN 4 DN 200</t>
  </si>
  <si>
    <t>630143752</t>
  </si>
  <si>
    <t>"stoka S1" 55,2</t>
  </si>
  <si>
    <t>"bezp.přepad" 9,2</t>
  </si>
  <si>
    <t>"stoka D1" 8,5</t>
  </si>
  <si>
    <t>"stoka D2" 53</t>
  </si>
  <si>
    <t>"stoka D3" 14</t>
  </si>
  <si>
    <t>"stoka D4" 18,5</t>
  </si>
  <si>
    <t>"stoka D5" 18</t>
  </si>
  <si>
    <t>"Stoka J1 - SO01" 10,6</t>
  </si>
  <si>
    <t>"Stoka S1 - SO02" 4,1</t>
  </si>
  <si>
    <t>"Stoka D2 - UV01" 21,4</t>
  </si>
  <si>
    <t>"Stoka D2 - UV02" 5,5</t>
  </si>
  <si>
    <t>"Stoka D2 - UV03" 4,8</t>
  </si>
  <si>
    <t>"Stoka D3 - UV04" 4,4</t>
  </si>
  <si>
    <t>"Stoka D3 - UV05" 1</t>
  </si>
  <si>
    <t>"Stoka D3 - UV06" 25,4</t>
  </si>
  <si>
    <t>"Stoka D5 - UV07" 22,8</t>
  </si>
  <si>
    <t>"Stoka J1 - UV08" 4,9</t>
  </si>
  <si>
    <t>"Stoka J1 - UV09" 8,6</t>
  </si>
  <si>
    <t>877315211</t>
  </si>
  <si>
    <t>Montáž tvarovek na kanalizačním potrubí z trub z plastu z tvrdého PVC nebo z polypropylenu v otevřeném výkopu jednoosých DN 160</t>
  </si>
  <si>
    <t>-1497533679</t>
  </si>
  <si>
    <t>28611361</t>
  </si>
  <si>
    <t>koleno kanalizační PVC KG 160x45°</t>
  </si>
  <si>
    <t>-1219083361</t>
  </si>
  <si>
    <t>28611360</t>
  </si>
  <si>
    <t>koleno kanalizace PVC KG 160x30°</t>
  </si>
  <si>
    <t>-1524815074</t>
  </si>
  <si>
    <t>28611362</t>
  </si>
  <si>
    <t>koleno kanalizace PVC KG 160x67°</t>
  </si>
  <si>
    <t>-1844169188</t>
  </si>
  <si>
    <t>28611359</t>
  </si>
  <si>
    <t>koleno kanalizace PVC KG 160x15°</t>
  </si>
  <si>
    <t>1758553021</t>
  </si>
  <si>
    <t>877315221</t>
  </si>
  <si>
    <t>Montáž tvarovek na kanalizačním potrubí z trub z plastu z tvrdého PVC nebo z polypropylenu v otevřeném výkopu dvouosých DN 160</t>
  </si>
  <si>
    <t>145703494</t>
  </si>
  <si>
    <t>28611392</t>
  </si>
  <si>
    <t>odbočka kanalizační PVC s hrdlem 160/160/45°</t>
  </si>
  <si>
    <t>-1290276381</t>
  </si>
  <si>
    <t>877355211</t>
  </si>
  <si>
    <t>Montáž tvarovek na kanalizačním potrubí z trub z plastu z tvrdého PVC nebo z polypropylenu v otevřeném výkopu jednoosých DN 200</t>
  </si>
  <si>
    <t>-211571659</t>
  </si>
  <si>
    <t>28611366</t>
  </si>
  <si>
    <t>koleno kanalizace PVC KG 200x45°</t>
  </si>
  <si>
    <t>158578105</t>
  </si>
  <si>
    <t>28611365</t>
  </si>
  <si>
    <t>koleno kanalizace PVC KG 200x30°</t>
  </si>
  <si>
    <t>1085945483</t>
  </si>
  <si>
    <t>28611364</t>
  </si>
  <si>
    <t>koleno kanalizace PVC KG 200x15°</t>
  </si>
  <si>
    <t>137214950</t>
  </si>
  <si>
    <t>28611368</t>
  </si>
  <si>
    <t>koleno kanalizace PVC KG 200x87°</t>
  </si>
  <si>
    <t>1769048206</t>
  </si>
  <si>
    <t>877355221</t>
  </si>
  <si>
    <t>Montáž tvarovek na kanalizačním potrubí z trub z plastu z tvrdého PVC nebo z polypropylenu v otevřeném výkopu dvouosých DN 200</t>
  </si>
  <si>
    <t>-1716194515</t>
  </si>
  <si>
    <t>28611396</t>
  </si>
  <si>
    <t>odbočka kanalizační PVC s hrdlem 200/200/45°</t>
  </si>
  <si>
    <t>-1787335454</t>
  </si>
  <si>
    <t>28611918</t>
  </si>
  <si>
    <t>odbočka kanalizační s hrdlem PVC 200/160/45°</t>
  </si>
  <si>
    <t>-521062326</t>
  </si>
  <si>
    <t>892312121</t>
  </si>
  <si>
    <t>Tlakové zkoušky vzduchem těsnícími vaky ucpávkovými DN 150</t>
  </si>
  <si>
    <t>úsek</t>
  </si>
  <si>
    <t>-1298503997</t>
  </si>
  <si>
    <t>949299484</t>
  </si>
  <si>
    <t>Lst+Lpr_160+Lpr_200</t>
  </si>
  <si>
    <t>892352121</t>
  </si>
  <si>
    <t>Tlakové zkoušky vzduchem těsnícími vaky ucpávkovými DN 200</t>
  </si>
  <si>
    <t>2123660018</t>
  </si>
  <si>
    <t>2002085996</t>
  </si>
  <si>
    <t>"Ochranná folie s nápisem KANALIZACE" Lpr_160+Lpr_200+Lst</t>
  </si>
  <si>
    <t>866829598</t>
  </si>
  <si>
    <t>40b - Šachty</t>
  </si>
  <si>
    <t>-322873393</t>
  </si>
  <si>
    <t>24*30*4</t>
  </si>
  <si>
    <t>-1173103139</t>
  </si>
  <si>
    <t>30*4</t>
  </si>
  <si>
    <t>1964018800</t>
  </si>
  <si>
    <t>133201101</t>
  </si>
  <si>
    <t>Hloubení zapažených i nezapažených šachet s případným nutným přemístěním výkopku ve výkopišti v hornině tř. 3 do 100 m3</t>
  </si>
  <si>
    <t>392325892</t>
  </si>
  <si>
    <t>"Jámy J1, ŠJ1-1, ŠJ1-2, ŠJ1-3" 3*3*4,5*4*0,75</t>
  </si>
  <si>
    <t>"Šachty ŠS1-1, ŠS1-2, ŠS1-3" 3*3*3,1*3*0,75</t>
  </si>
  <si>
    <t>"Šachty ŠD2, ŠD3, ŠD4, ŠD5" 3*3*2,7*7*0,75</t>
  </si>
  <si>
    <t>133201109</t>
  </si>
  <si>
    <t>Hloubení zapažených i nezapažených šachet s případným nutným přemístěním výkopku ve výkopišti v hornině tř. 3 Příplatek k cenám za lepivost horniny tř. 3</t>
  </si>
  <si>
    <t>1357426026</t>
  </si>
  <si>
    <t>311,85*0,3 'Přepočtené koeficientem množství</t>
  </si>
  <si>
    <t>133301101</t>
  </si>
  <si>
    <t>Hloubení zapažených i nezapažených šachet s případným nutným přemístěním výkopku ve výkopišti v hornině tř. 4 do 100 m3</t>
  </si>
  <si>
    <t>1419112451</t>
  </si>
  <si>
    <t>"Jámy J1, ŠJ1-1, ŠJ1-2, ŠJ1-3" 3*3*4,5*4*0,25</t>
  </si>
  <si>
    <t>"Šachty ŠS1-1, ŠS1-2, ŠS1-3" 3*3*3,1*3*0,25</t>
  </si>
  <si>
    <t>"Šachty ŠD2, ŠD3, ŠD4, ŠD5" 3*3*2,7*7*0,25</t>
  </si>
  <si>
    <t>133301109</t>
  </si>
  <si>
    <t>Hloubení zapažených i nezapažených šachet s případným nutným přemístěním výkopku ve výkopišti v hornině tř. 4 Příplatek k cenám za lepivost horniny tř. 4</t>
  </si>
  <si>
    <t>-496316208</t>
  </si>
  <si>
    <t>103,95*0,3 'Přepočtené koeficientem množství</t>
  </si>
  <si>
    <t>151301201</t>
  </si>
  <si>
    <t>Zřízení pažení stěn výkopu bez rozepření nebo vzepření hnané, hloubky do 4 m</t>
  </si>
  <si>
    <t>69152673</t>
  </si>
  <si>
    <t>"Šachty ŠS1-1, ŠS1-2, ŠS1-3" (3*3,1)*4*3</t>
  </si>
  <si>
    <t>"Šachty ŠD2, ŠD3, ŠD4, ŠD5" (3*2,7)*4*7</t>
  </si>
  <si>
    <t>151301211</t>
  </si>
  <si>
    <t>Odstranění pažení stěn výkopu s uložením pažin na vzdálenost do 3 m od okraje výkopu hnané, hloubky do 4 m</t>
  </si>
  <si>
    <t>535970826</t>
  </si>
  <si>
    <t>151301301</t>
  </si>
  <si>
    <t>Zřízení rozepření zapažených stěn výkopů s potřebným přepažováním při roubení hnaném, hloubky do 4 m</t>
  </si>
  <si>
    <t>-982430423</t>
  </si>
  <si>
    <t>"Šachty ŠS1-1, ŠS1-2, ŠS1-3" 3*3*3,1*3</t>
  </si>
  <si>
    <t>"Šachty ŠD2, ŠD3, ŠD4, ŠD5" 3*3*2,7*7</t>
  </si>
  <si>
    <t>151301311</t>
  </si>
  <si>
    <t>Odstranění rozepření stěn výkopů s uložením materiálu na vzdálenost do 3 m od okraje výkopu roubení hnaného, hloubky do 4m</t>
  </si>
  <si>
    <t>-1410852091</t>
  </si>
  <si>
    <t>153191112</t>
  </si>
  <si>
    <t>Zřízení atypického pažení výkopu svařovaným ocelovým ohlubňovým rámem se štětovnicemi plochy výkopu přes 30 m2</t>
  </si>
  <si>
    <t>278432849</t>
  </si>
  <si>
    <t>"Jámy J1, ŠJ1-1, ŠJ1-2, ŠJ1-3" 3*4,5*4*4</t>
  </si>
  <si>
    <t>153191222</t>
  </si>
  <si>
    <t>Odstranění atypického pažení výkopu svařovaným ocelovým ohlubňovým rámem se štětovnicemi plochy výkopu přes 30 m2</t>
  </si>
  <si>
    <t>1618053505</t>
  </si>
  <si>
    <t>154075421</t>
  </si>
  <si>
    <t>Pažení výrubu svislé šachty mokré ocelovými pažnicemi hmotnosti od 35 do 55 kg/m2 do 1 roku</t>
  </si>
  <si>
    <t>1348368072</t>
  </si>
  <si>
    <t>154075521</t>
  </si>
  <si>
    <t>Odpažení výrubu šachty pažené v hornině mokré ocelovými pažnicemi</t>
  </si>
  <si>
    <t>-85184728</t>
  </si>
  <si>
    <t>154077341</t>
  </si>
  <si>
    <t>Netypová výstroj šachet z úplných ocelových rámů včetně spojovacích prvků výztuže montáž včetně dodání pomocného materiálu, v hornině mokré</t>
  </si>
  <si>
    <t>600048929</t>
  </si>
  <si>
    <t>Poznámka k položce:_x000d_
Hmotnosti jsou uvedené v přílze D.1.O.11</t>
  </si>
  <si>
    <t>"Ohlubňový rám I220" 506,8*4</t>
  </si>
  <si>
    <t>"Vodorovný rám" 392,78*4*6</t>
  </si>
  <si>
    <t>130107R01</t>
  </si>
  <si>
    <t>1383100384</t>
  </si>
  <si>
    <t>11453,920/1000</t>
  </si>
  <si>
    <t>11,454*1,05 'Přepočtené koeficientem množství</t>
  </si>
  <si>
    <t>154077342</t>
  </si>
  <si>
    <t>Netypová výstroj šachet z úplných ocelových rámů včetně spojovacích prvků výztuže demontáž v hornině mokré</t>
  </si>
  <si>
    <t>215243715</t>
  </si>
  <si>
    <t>1962864403</t>
  </si>
  <si>
    <t>"Odvoz na mezideponii" 415,8</t>
  </si>
  <si>
    <t>"Odvoz přebytečného výkopku" 1,3*(4,5*3+3,1*3+2,7*7)</t>
  </si>
  <si>
    <t>"Dovoz k zásypu" 415,8-1,3*(4,5*3+3,1*3+2,7*7)</t>
  </si>
  <si>
    <t>-1450019035</t>
  </si>
  <si>
    <t>831,6*10 'Přepočtené koeficientem množství</t>
  </si>
  <si>
    <t>-1397650471</t>
  </si>
  <si>
    <t>"Přebytečný výkopek" 1,3*(4,5*3+3,1*3+2,7*7)</t>
  </si>
  <si>
    <t>-237363153</t>
  </si>
  <si>
    <t>"Na mezideponii" 415,8</t>
  </si>
  <si>
    <t>405408079</t>
  </si>
  <si>
    <t>54,21*1,8 'Přepočtené koeficientem množství</t>
  </si>
  <si>
    <t>705550031</t>
  </si>
  <si>
    <t>"Zpětný zásyp" 415,8-1,3*(4,5*3+3,1*3+2,7*7)</t>
  </si>
  <si>
    <t>2039949462</t>
  </si>
  <si>
    <t>"Jámy J1, ŠJ1-1, ŠJ1-2, ŠJ1-3" 3*3*0,1*4</t>
  </si>
  <si>
    <t>"Šachty ŠS1-1, ŠS1-2, ŠS1-3" 3*3*0,1*3</t>
  </si>
  <si>
    <t>"Šachty ŠD2, ŠD3, ŠD4, ŠD5" 3*3*0,1*7</t>
  </si>
  <si>
    <t>452112111</t>
  </si>
  <si>
    <t>Osazení betonových dílců prstenců nebo rámů pod poklopy a mříže, výšky do 100 mm</t>
  </si>
  <si>
    <t>-723574654</t>
  </si>
  <si>
    <t>59224184</t>
  </si>
  <si>
    <t>prstenec šachtový vyrovnávací betonový 625x120x40mm</t>
  </si>
  <si>
    <t>-10060502</t>
  </si>
  <si>
    <t>59224185</t>
  </si>
  <si>
    <t>prstenec šachtový vyrovnávací betonový 625x120x60mm</t>
  </si>
  <si>
    <t>-1536875364</t>
  </si>
  <si>
    <t>59224176</t>
  </si>
  <si>
    <t>prstenec šachtový vyrovnávací betonový 625x120x80mm</t>
  </si>
  <si>
    <t>1582159202</t>
  </si>
  <si>
    <t>59224187</t>
  </si>
  <si>
    <t>prstenec šachtový vyrovnávací betonový 625x120x100mm</t>
  </si>
  <si>
    <t>-705566545</t>
  </si>
  <si>
    <t>452112121</t>
  </si>
  <si>
    <t>Osazení betonových dílců prstenců nebo rámů pod poklopy a mříže, výšky přes 100 do 200 mm</t>
  </si>
  <si>
    <t>1255247942</t>
  </si>
  <si>
    <t>59224188</t>
  </si>
  <si>
    <t>prstenec šachtový vyrovnávací betonový 625x120x120mm</t>
  </si>
  <si>
    <t>-912471863</t>
  </si>
  <si>
    <t>894411311</t>
  </si>
  <si>
    <t>Osazení betonových nebo železobetonových dílců pro šachty skruží rovných</t>
  </si>
  <si>
    <t>-1885796728</t>
  </si>
  <si>
    <t>"Jámy J1, ŠJ1-1, ŠJ1-2, ŠJ1-3" 11</t>
  </si>
  <si>
    <t>"Šachty ŠS1-1, ŠS1-2, ŠS1-3" 8</t>
  </si>
  <si>
    <t>"Šachty ŠD2, ŠD3, ŠD4, ŠD5" 18</t>
  </si>
  <si>
    <t>"Šachty ŠRN" 6</t>
  </si>
  <si>
    <t>59224162</t>
  </si>
  <si>
    <t>skruž kanalizační s ocelovými stupadly 100 x 100 x 12 cm</t>
  </si>
  <si>
    <t>-1057171757</t>
  </si>
  <si>
    <t>"Jámy J1, ŠJ1-1, ŠJ1-2, ŠJ1-3" 8</t>
  </si>
  <si>
    <t>"Šachty ŠS1-1, ŠS1-2, ŠS1-3" 3</t>
  </si>
  <si>
    <t>"Šachty ŠD2, ŠD3, ŠD4, ŠD5" 4</t>
  </si>
  <si>
    <t>"Šachty ŠRN" 2</t>
  </si>
  <si>
    <t>59224160</t>
  </si>
  <si>
    <t>skruž kanalizační s ocelovými stupadly 100 x 25 x 12 cm</t>
  </si>
  <si>
    <t>-1669446263</t>
  </si>
  <si>
    <t>"Jámy J1, ŠJ1-1, ŠJ1-2, ŠJ1-3" 2</t>
  </si>
  <si>
    <t>"Šachty ŠS1-1, ŠS1-2, ŠS1-3" 2</t>
  </si>
  <si>
    <t>59224161</t>
  </si>
  <si>
    <t>skruž kanalizační s ocelovými stupadly 100 x 50 x 12 cm</t>
  </si>
  <si>
    <t>-1810422294</t>
  </si>
  <si>
    <t>"Jámy J1, ŠJ1-1, ŠJ1-2, ŠJ1-3" 1</t>
  </si>
  <si>
    <t>"Šachty ŠD2, ŠD3, ŠD4, ŠD5" 3</t>
  </si>
  <si>
    <t>592241R01</t>
  </si>
  <si>
    <t>skruž kanalizační s kapsovým stupadlem 100 x 33 x 12 cm</t>
  </si>
  <si>
    <t>-1981863022</t>
  </si>
  <si>
    <t>"Šachty ŠS1-1, ŠS1-2, ŠS1-3" 1</t>
  </si>
  <si>
    <t>"Šachty ŠD2, ŠD3, ŠD4, ŠD5" 7</t>
  </si>
  <si>
    <t>894412411</t>
  </si>
  <si>
    <t>Osazení betonových nebo železobetonových dílců pro šachty skruží přechodových</t>
  </si>
  <si>
    <t>1872168969</t>
  </si>
  <si>
    <t>"Jámy J1, ŠJ1-1, ŠJ1-2, ŠJ1-3" 3</t>
  </si>
  <si>
    <t>59224168</t>
  </si>
  <si>
    <t>skruž betonová přechodová 62,5/100x60x12 cm, stupadla poplastovaná kapsová</t>
  </si>
  <si>
    <t>158940110</t>
  </si>
  <si>
    <t>894414111</t>
  </si>
  <si>
    <t>Osazení betonových nebo železobetonových dílců pro šachty skruží základových (dno)</t>
  </si>
  <si>
    <t>1366308776</t>
  </si>
  <si>
    <t>592243R01</t>
  </si>
  <si>
    <t>dno betonové šachty kanalizační 100x60x40 cm</t>
  </si>
  <si>
    <t>1126981526</t>
  </si>
  <si>
    <t>894414211</t>
  </si>
  <si>
    <t>Osazení betonových nebo železobetonových dílců pro šachty desek zákrytových</t>
  </si>
  <si>
    <t>256241108</t>
  </si>
  <si>
    <t>592243R02</t>
  </si>
  <si>
    <t>deska betonová zákrytová pro kruhové šachty 100/62,5 x 20 cm</t>
  </si>
  <si>
    <t>1353878062</t>
  </si>
  <si>
    <t>899104112</t>
  </si>
  <si>
    <t>Osazení poklopů litinových a ocelových včetně rámů pro třídu zatížení D400, E600</t>
  </si>
  <si>
    <t>617088543</t>
  </si>
  <si>
    <t>55241031</t>
  </si>
  <si>
    <t>poklop šachtový třída D 400, kruhový s ventilací</t>
  </si>
  <si>
    <t>-1715716626</t>
  </si>
  <si>
    <t>998274101</t>
  </si>
  <si>
    <t>Přesun hmot pro trubní vedení hloubené z trub betonových nebo železobetonových pro vodovody nebo kanalizace v otevřeném výkopu dopravní vzdálenost do 15 m</t>
  </si>
  <si>
    <t>-1786000240</t>
  </si>
  <si>
    <t>998274124</t>
  </si>
  <si>
    <t>Přesun hmot pro trubní vedení hloubené z trub betonových nebo železobetonových Příplatek k cenám za zvětšený přesun přes vymezenou největší dopravní vzdálenost do 500 m</t>
  </si>
  <si>
    <t>1497560206</t>
  </si>
  <si>
    <t>Objem výkopu</t>
  </si>
  <si>
    <t>570,915</t>
  </si>
  <si>
    <t>Vzas</t>
  </si>
  <si>
    <t>Objem zásypů</t>
  </si>
  <si>
    <t>484,305</t>
  </si>
  <si>
    <t>40c - Retenční nádrž</t>
  </si>
  <si>
    <t>1340938585</t>
  </si>
  <si>
    <t>-420747690</t>
  </si>
  <si>
    <t>755546982</t>
  </si>
  <si>
    <t>((2*13,6+4,6)*17,7+(2*4,6+13,6)*8,7)*4,5/6</t>
  </si>
  <si>
    <t>-502956669</t>
  </si>
  <si>
    <t>Vvyk*0,75</t>
  </si>
  <si>
    <t>-364874851</t>
  </si>
  <si>
    <t>131301102</t>
  </si>
  <si>
    <t>Hloubení nezapažených jam a zářezů s urovnáním dna do předepsaného profilu a spádu v hornině tř. 4 přes 100 do 1 000 m3</t>
  </si>
  <si>
    <t>1604391696</t>
  </si>
  <si>
    <t>Vvyk*0,25</t>
  </si>
  <si>
    <t>131301109</t>
  </si>
  <si>
    <t>Hloubení nezapažených jam a zářezů s urovnáním dna do předepsaného profilu a spádu Příplatek k cenám za lepivost horniny tř. 4</t>
  </si>
  <si>
    <t>1010962276</t>
  </si>
  <si>
    <t>142,729*0,3 'Přepočtené koeficientem množství</t>
  </si>
  <si>
    <t>-598360843</t>
  </si>
  <si>
    <t>Poznámka k položce:_x000d_
Započítává se 16 % výkopku</t>
  </si>
  <si>
    <t>Vvyk*0,16</t>
  </si>
  <si>
    <t>1184990289</t>
  </si>
  <si>
    <t>"Odvoz na mezideponii" Vvyk</t>
  </si>
  <si>
    <t>"Odvoz přebytečného výkopku" Vvyk-Vzas</t>
  </si>
  <si>
    <t>"Dovoz k zásypu" Vzas</t>
  </si>
  <si>
    <t>-539238773</t>
  </si>
  <si>
    <t>1141,83*10 'Přepočtené koeficientem množství</t>
  </si>
  <si>
    <t>881580705</t>
  </si>
  <si>
    <t>"Zpětný zásyp" Vzas</t>
  </si>
  <si>
    <t>"Přebytečný výkopek" Vvyk-Vzas</t>
  </si>
  <si>
    <t>-1615870251</t>
  </si>
  <si>
    <t>"Na mezideponii" Vvyk</t>
  </si>
  <si>
    <t>889905924</t>
  </si>
  <si>
    <t>86,61*1,8 'Přepočtené koeficientem množství</t>
  </si>
  <si>
    <t>48417706</t>
  </si>
  <si>
    <t>"Zpětný zásyp" Vvyk-(8,3*4,2*0,3+3,6*7,7*2,6+1,2*1,7*2)</t>
  </si>
  <si>
    <t>-1551700968</t>
  </si>
  <si>
    <t>8,3*4,2*0,1</t>
  </si>
  <si>
    <t>271562211</t>
  </si>
  <si>
    <t>Podsyp pod základové konstrukce se zhutněním a urovnáním povrchu z kameniva drobného, frakce 0 - 4 mm</t>
  </si>
  <si>
    <t>1037198374</t>
  </si>
  <si>
    <t>"Pískové lůžko" 8,3*4,2*0,05</t>
  </si>
  <si>
    <t>-1929568011</t>
  </si>
  <si>
    <t>"Pískové lůžko" 8,3*4,2*0,2</t>
  </si>
  <si>
    <t>380321R01</t>
  </si>
  <si>
    <t>Nádrž železobetonová objemu 55 m3 se zesíleným stropem tl. 20 cm</t>
  </si>
  <si>
    <t>1345971490</t>
  </si>
  <si>
    <t>Poznámka k položce:_x000d_
Dle specifikace v TZ_x000d_
Kompletní dodávka včetně dopravy, osazení, sestavení, těsnění apod.</t>
  </si>
  <si>
    <t>380321R02</t>
  </si>
  <si>
    <t>Vírový ventil 4,2 l/s, odtok DN200</t>
  </si>
  <si>
    <t>1300044645</t>
  </si>
  <si>
    <t>Poznámka k položce:_x000d_
Dle specifikace v TZ_x000d_
Kompletní dodávka včetně dopravy, osazení, těsnění apod.</t>
  </si>
  <si>
    <t>998271301</t>
  </si>
  <si>
    <t>Přesun hmot pro kanalizace (stoky) hloubené monolitické z betonu nebo železobetonu v otevřeném výkopu dopravní vzdálenost do 15 m</t>
  </si>
  <si>
    <t>-991761636</t>
  </si>
  <si>
    <t>52,5</t>
  </si>
  <si>
    <t>1,2</t>
  </si>
  <si>
    <t>SO41 - Areálový vodovod</t>
  </si>
  <si>
    <t>-116481286</t>
  </si>
  <si>
    <t>-656119017</t>
  </si>
  <si>
    <t>"Délka přípojky" 29,0+16,5+7,0</t>
  </si>
  <si>
    <t>"Průměrná hloubka výkopu" 1,4-0,2</t>
  </si>
  <si>
    <t>-871517480</t>
  </si>
  <si>
    <t>56,7*0,3 'Přepočtené koeficientem množství</t>
  </si>
  <si>
    <t>-934410199</t>
  </si>
  <si>
    <t>-1636873340</t>
  </si>
  <si>
    <t>-1179797990</t>
  </si>
  <si>
    <t>-84664411</t>
  </si>
  <si>
    <t>-1606576676</t>
  </si>
  <si>
    <t>113,4*10 'Přepočtené koeficientem množství</t>
  </si>
  <si>
    <t>-1303907577</t>
  </si>
  <si>
    <t>772065182</t>
  </si>
  <si>
    <t>1130662065</t>
  </si>
  <si>
    <t>23,625*1,8 'Přepočtené koeficientem množství</t>
  </si>
  <si>
    <t>-176735886</t>
  </si>
  <si>
    <t>33876770</t>
  </si>
  <si>
    <t>1319634673</t>
  </si>
  <si>
    <t>16,538*2 'Přepočtené koeficientem množství</t>
  </si>
  <si>
    <t>1638220613</t>
  </si>
  <si>
    <t>871161141</t>
  </si>
  <si>
    <t>Montáž vodovodního potrubí z plastů v otevřeném výkopu z polyetylenu PE 100 svařovaných na tupo SDR 11/PN16 D 32 x 3,0 mm</t>
  </si>
  <si>
    <t>-2071447803</t>
  </si>
  <si>
    <t>"Pítko" 2*7+2</t>
  </si>
  <si>
    <t>28613595</t>
  </si>
  <si>
    <t>potrubí dvouvrstvé PE100 s 10% signalizační vrstvou SDR 11 32x3,0 dl 12m</t>
  </si>
  <si>
    <t>-1848267495</t>
  </si>
  <si>
    <t>871181141</t>
  </si>
  <si>
    <t>Montáž vodovodního potrubí z plastů v otevřeném výkopu z polyetylenu PE 100 svařovaných na tupo SDR 11/PN16 D 50 x 4,6 mm</t>
  </si>
  <si>
    <t>2089326966</t>
  </si>
  <si>
    <t>"Fontána"</t>
  </si>
  <si>
    <t>"Přívod" 29</t>
  </si>
  <si>
    <t>"Odvod" 30</t>
  </si>
  <si>
    <t>"Výpust" 2*3,5</t>
  </si>
  <si>
    <t>28613597</t>
  </si>
  <si>
    <t>potrubí dvouvrstvé PE100 s 10% signalizační vrstvou SDR 11 50x4,6 dl 12m</t>
  </si>
  <si>
    <t>1514390924</t>
  </si>
  <si>
    <t>871315241</t>
  </si>
  <si>
    <t>Kanalizační potrubí z tvrdého PVC v otevřeném výkopu ve sklonu do 20 %, hladkého plnostěnného vícevrstvého, tuhost třídy SN 12 DN 150</t>
  </si>
  <si>
    <t>743235101</t>
  </si>
  <si>
    <t>"Chránička" 3</t>
  </si>
  <si>
    <t>877161112</t>
  </si>
  <si>
    <t>Montáž tvarovek na vodovodním plastovém potrubí z polyetylenu PE 100 elektrotvarovek SDR 11/PN16 kolen 90° d 32</t>
  </si>
  <si>
    <t>287053707</t>
  </si>
  <si>
    <t>28653052</t>
  </si>
  <si>
    <t>elektrokoleno 90° PE 100 D 32mm</t>
  </si>
  <si>
    <t>-631563817</t>
  </si>
  <si>
    <t>877181110</t>
  </si>
  <si>
    <t>Montáž tvarovek na vodovodním plastovém potrubí z polyetylenu PE 100 elektrotvarovek SDR 11/PN16 kolen 45° d 50</t>
  </si>
  <si>
    <t>-1362045295</t>
  </si>
  <si>
    <t>28614945</t>
  </si>
  <si>
    <t>elektrokoleno 45° PE 100 PN 16 D 50mm</t>
  </si>
  <si>
    <t>-919771152</t>
  </si>
  <si>
    <t>877181112</t>
  </si>
  <si>
    <t>Montáž tvarovek na vodovodním plastovém potrubí z polyetylenu PE 100 elektrotvarovek SDR 11/PN16 kolen 90° d 50</t>
  </si>
  <si>
    <t>1382528320</t>
  </si>
  <si>
    <t>28653054</t>
  </si>
  <si>
    <t>elektrokoleno 90° PE 100 D 50mm</t>
  </si>
  <si>
    <t>-283571576</t>
  </si>
  <si>
    <t>877181113</t>
  </si>
  <si>
    <t>Montáž tvarovek na vodovodním plastovém potrubí z polyetylenu PE 100 elektrotvarovek SDR 11/PN16 T-kusů d 50</t>
  </si>
  <si>
    <t>1903767438</t>
  </si>
  <si>
    <t>28614957</t>
  </si>
  <si>
    <t>elektrotvarovka T-kus rovnoramenný PE 100 PN 16 D 50mm</t>
  </si>
  <si>
    <t>2048291838</t>
  </si>
  <si>
    <t>891181112</t>
  </si>
  <si>
    <t>Montáž vodovodních armatur na potrubí šoupátek nebo klapek uzavíracích v otevřeném výkopu nebo v šachtách s osazením zemní soupravy (bez poklopů) DN 40</t>
  </si>
  <si>
    <t>-1834732768</t>
  </si>
  <si>
    <t>42221145</t>
  </si>
  <si>
    <t>šoupátko s PE vevařovacími konci voda PN 10 DN 32/40 PE 100</t>
  </si>
  <si>
    <t>457150757</t>
  </si>
  <si>
    <t>"Fontána" 2</t>
  </si>
  <si>
    <t>"Pítko" 1</t>
  </si>
  <si>
    <t>42291078</t>
  </si>
  <si>
    <t>souprava zemní pro šoupátka DN 40-50mm Rd 2,0m</t>
  </si>
  <si>
    <t>-2143794961</t>
  </si>
  <si>
    <t>56230633</t>
  </si>
  <si>
    <t>poklop uliční šoupátkový kulatý plastový PA s litinovým víkem</t>
  </si>
  <si>
    <t>-533205044</t>
  </si>
  <si>
    <t>-1346414118</t>
  </si>
  <si>
    <t>1517692697</t>
  </si>
  <si>
    <t>16,0+66,0</t>
  </si>
  <si>
    <t>1493798715</t>
  </si>
  <si>
    <t>1429258535</t>
  </si>
  <si>
    <t>-551717734</t>
  </si>
  <si>
    <t>"Ochranná folie s nápisem VODA" Lpr</t>
  </si>
  <si>
    <t>899913123</t>
  </si>
  <si>
    <t>Koncové uzavírací manžety chrániček DN potrubí x DN chráničky DN 50 x 150</t>
  </si>
  <si>
    <t>311496919</t>
  </si>
  <si>
    <t>-1042848639</t>
  </si>
  <si>
    <t>SO42 - Přípojky plynovodů</t>
  </si>
  <si>
    <t>42a - Stavební práce</t>
  </si>
  <si>
    <t>(2,898+1,242+13,991+5,996)*0,5</t>
  </si>
  <si>
    <t>(2*2,1*2,1+11,9*1,4)*0,2</t>
  </si>
  <si>
    <t>4,347*0,5</t>
  </si>
  <si>
    <t>2,898*0,5</t>
  </si>
  <si>
    <t>1,863*0,5</t>
  </si>
  <si>
    <t>1,242*0,5</t>
  </si>
  <si>
    <t>19,727*0,5</t>
  </si>
  <si>
    <t>13,991*0,5</t>
  </si>
  <si>
    <t>8,994*0,5</t>
  </si>
  <si>
    <t>5,996*0,5</t>
  </si>
  <si>
    <t>(4,347+2,898+1,863+1,242+19,727+13,991+8,996+5,996)*0,2</t>
  </si>
  <si>
    <t>11,812*2</t>
  </si>
  <si>
    <t>5,096+4,347+2,898+1,863+1,242+19,727+13,991+8,996+5,996</t>
  </si>
  <si>
    <t>64,156*5</t>
  </si>
  <si>
    <t>11,91+5,096"naložení pro dovoz výkopku a ornice z mezideponie pro zpětný zásyp v zeleni</t>
  </si>
  <si>
    <t>64,156-11,91-5,096"odpočet výkopku pro zásyp v zeleni a ornice</t>
  </si>
  <si>
    <t>29,65+11,91</t>
  </si>
  <si>
    <t>(2*1,5*1,5+43,8*0,8)*0,25"zpevněná plocha</t>
  </si>
  <si>
    <t>(2*1,5*1,5+11,9*0,8)*0,25"zeleň</t>
  </si>
  <si>
    <t>13,390*1,75</t>
  </si>
  <si>
    <t>2*2,1*2,1+11,9*1,4</t>
  </si>
  <si>
    <t>25,480/25</t>
  </si>
  <si>
    <t>25,480*0,03</t>
  </si>
  <si>
    <t>(2*1,5*1,5+43,8*0,8)*0,1"zpevněná plocha</t>
  </si>
  <si>
    <t>(2*1,5*1,5+11,9*0,8)*0,1"zeleň</t>
  </si>
  <si>
    <t>42b - Přípojky</t>
  </si>
  <si>
    <t xml:space="preserve">    23-M - Montáže potrubí</t>
  </si>
  <si>
    <t xml:space="preserve">    10 - Přípojky</t>
  </si>
  <si>
    <t xml:space="preserve">    40 - Demontáže</t>
  </si>
  <si>
    <t xml:space="preserve">    50 - Ostatní náklady</t>
  </si>
  <si>
    <t>23-M</t>
  </si>
  <si>
    <t>Montáže potrubí</t>
  </si>
  <si>
    <t>230205035</t>
  </si>
  <si>
    <t>Montáž potrubí PE průměru do 110 mm návin nebo tyč, svařované na tupo nebo elektrospojkou Ø 50, tl. stěny 4,6 mm</t>
  </si>
  <si>
    <t>286139230</t>
  </si>
  <si>
    <t>potrubí plynovodní z PE 100+ opláštěné vrstvou z pěnového PE, SDR 11, 50x4,6 mm</t>
  </si>
  <si>
    <t>20,9*1,05</t>
  </si>
  <si>
    <t>28615225</t>
  </si>
  <si>
    <t xml:space="preserve">Elektrotvarovka PE 100 SDR11    objímka dn 50</t>
  </si>
  <si>
    <t>230205042</t>
  </si>
  <si>
    <t>Montáž potrubí PE průměru do 110 mm návin nebo tyč, svařované na tupo nebo elektrospojkou Ø 63, tl. stěny 5,8 mm</t>
  </si>
  <si>
    <t>286139240</t>
  </si>
  <si>
    <t>potrubí plynovodní z PE 100+ opláštěné vrstvou z pěnového PE, SDR 11, 63x5,8 mm</t>
  </si>
  <si>
    <t>35*1,05</t>
  </si>
  <si>
    <t>28615245</t>
  </si>
  <si>
    <t xml:space="preserve">Elektrotvarovka PE 100 SDR11    objímka dn 63</t>
  </si>
  <si>
    <t>230205235</t>
  </si>
  <si>
    <t>Montáž trubních dílů PE průměru do 110 mm elektrotvarovky nebo svařované na tupo Ø 50, tl. stěny 4,6 mm</t>
  </si>
  <si>
    <t>28615222</t>
  </si>
  <si>
    <t xml:space="preserve">Elektrotvarovka PE 100 SDR11    koleno 90° dn  50</t>
  </si>
  <si>
    <t>28620917</t>
  </si>
  <si>
    <t xml:space="preserve">Elektrotvarovka PE 100 SDR11    záslepka dn 50</t>
  </si>
  <si>
    <t>28615213</t>
  </si>
  <si>
    <t>Kulový kohout s PE konci KH d50</t>
  </si>
  <si>
    <t>230205242</t>
  </si>
  <si>
    <t>Montáž trubních dílů PE průměru do 110 mm elektrotvarovky nebo svařované na tupo Ø 63, tl. stěny 5,8 mm</t>
  </si>
  <si>
    <t>28615269</t>
  </si>
  <si>
    <t xml:space="preserve">Elektrotvarovka PE 100 SDR11    koleno 90° dn  63</t>
  </si>
  <si>
    <t>28615426</t>
  </si>
  <si>
    <t xml:space="preserve">Elektrotvarovka PE 100 SDR11    koleno 45° dn  63</t>
  </si>
  <si>
    <t>28615232</t>
  </si>
  <si>
    <t xml:space="preserve">Elektrotvarovka PE 100 SDR11    záslepka dn 63</t>
  </si>
  <si>
    <t>28615291</t>
  </si>
  <si>
    <t>Kulový kohout s PE konci KH d63</t>
  </si>
  <si>
    <t>230230076</t>
  </si>
  <si>
    <t>Čištění potrubí DN 200</t>
  </si>
  <si>
    <t>20,9+35</t>
  </si>
  <si>
    <t>899721111</t>
  </si>
  <si>
    <t>Signalizační vodič na potrubí DN do 150 mm</t>
  </si>
  <si>
    <t>230250001R</t>
  </si>
  <si>
    <t>Vývod signalizačního vodiče k HUP</t>
  </si>
  <si>
    <t>899722111</t>
  </si>
  <si>
    <t>Krytí potrubí z plastů výstražnou fólií z PVC šířky 20 cm</t>
  </si>
  <si>
    <t>230200411</t>
  </si>
  <si>
    <t>Vysazení odbočky na ocelovém potrubí metodou navrtání provozní přetlak do 1,6 MPa DN vysazené odbočky do 40 mm</t>
  </si>
  <si>
    <t>230022030</t>
  </si>
  <si>
    <t>Montáž trubních dílů přivařovacích hmotnosti přes 1 do 3 kg tř. 11 až 13 Ø 44,5 mm, tl. 2,9 mm</t>
  </si>
  <si>
    <t>286421</t>
  </si>
  <si>
    <t>T - kus PE 50 / 6/4"</t>
  </si>
  <si>
    <t>230022038</t>
  </si>
  <si>
    <t>Montáž trubních dílů přivařovacích hmotnosti přes 1 do 3 kg tř. 11 až 13 Ø 57 mm, tl. 2,9 mm</t>
  </si>
  <si>
    <t>230201342</t>
  </si>
  <si>
    <t>Montáž elektrotvarovky PE průměru přes 110 mm Ø 315, tl. stěny 28,6 mm</t>
  </si>
  <si>
    <t>230020R999033</t>
  </si>
  <si>
    <t>Vysazení odbočky na PE potrubí do dn 63 mm</t>
  </si>
  <si>
    <t>230230017</t>
  </si>
  <si>
    <t>Tlakové zkoušky hlavní vzduchem 0,6 MPa DN 80</t>
  </si>
  <si>
    <t>SO43 - Areálový silnoproud</t>
  </si>
  <si>
    <t>210010006.1</t>
  </si>
  <si>
    <t>trubka oheb.el.inst. typ 23 R=48mm</t>
  </si>
  <si>
    <t>210810013</t>
  </si>
  <si>
    <t>CYKY-CYKYm 5Dx10 mm2 750V (VU)</t>
  </si>
  <si>
    <t>1772485906</t>
  </si>
  <si>
    <t>-1707695800</t>
  </si>
  <si>
    <t>00205</t>
  </si>
  <si>
    <t>trubka ohebná instal. PVC 2348 R=48mm</t>
  </si>
  <si>
    <t>CYKY 5Cx2.5mm2</t>
  </si>
  <si>
    <t>33972</t>
  </si>
  <si>
    <t>CYKY 5Dx10mm2</t>
  </si>
  <si>
    <t>-139604557</t>
  </si>
  <si>
    <t>502851958</t>
  </si>
  <si>
    <t>-844171657</t>
  </si>
  <si>
    <t>-1044081112</t>
  </si>
  <si>
    <t>-1675642448</t>
  </si>
  <si>
    <t>1626041344</t>
  </si>
  <si>
    <t>SO44 - Areálový slaboproud</t>
  </si>
  <si>
    <t>544156445</t>
  </si>
  <si>
    <t>-1649578828</t>
  </si>
  <si>
    <t>2071515994</t>
  </si>
  <si>
    <t>1732022294</t>
  </si>
  <si>
    <t>945708253</t>
  </si>
  <si>
    <t>1062425901</t>
  </si>
  <si>
    <t>-2039919903</t>
  </si>
  <si>
    <t>-1702355971</t>
  </si>
  <si>
    <t>SO45 - Veřejné osvětlení</t>
  </si>
  <si>
    <t>210010046.1</t>
  </si>
  <si>
    <t>Tuhá dvouplášťová chránička kabelů Ø 50mm, volně</t>
  </si>
  <si>
    <t>210120001</t>
  </si>
  <si>
    <t>pojistka vč. vložek E 27 do 25 A</t>
  </si>
  <si>
    <t>210202011.1</t>
  </si>
  <si>
    <t>210204002</t>
  </si>
  <si>
    <t>stožár sadový ocelový</t>
  </si>
  <si>
    <t>210204201</t>
  </si>
  <si>
    <t>elektrovýzbroj stožáru pro 1 okruh</t>
  </si>
  <si>
    <t>210220022</t>
  </si>
  <si>
    <t>uzem. v zemi FeZn R=8-10 mm vč.svorek;propoj.aj.</t>
  </si>
  <si>
    <t>210800527</t>
  </si>
  <si>
    <t>CY 6 mm2 zelenožlutý (VU)</t>
  </si>
  <si>
    <t>CYKY-CYKYm 3Ax1.5 mm2 750V (VU)</t>
  </si>
  <si>
    <t>210950101</t>
  </si>
  <si>
    <t>označovací štítek na kabel(navíc proti ČSN)</t>
  </si>
  <si>
    <t>539937961</t>
  </si>
  <si>
    <t>460050003.1</t>
  </si>
  <si>
    <t>jáma pro J stožár jedn.4-6m v rovině zem.tř.3</t>
  </si>
  <si>
    <t>460080002</t>
  </si>
  <si>
    <t>betonový základ do bednění</t>
  </si>
  <si>
    <t>460100022</t>
  </si>
  <si>
    <t>pouzdrový zákl.pro stožár VO v trase 250x1500mm</t>
  </si>
  <si>
    <t>460420501.1</t>
  </si>
  <si>
    <t>křižovatka se silovým kabelem (potrubí)</t>
  </si>
  <si>
    <t>1340391578</t>
  </si>
  <si>
    <t>ochranná manžeta plastová</t>
  </si>
  <si>
    <t>stožárové pouzdro</t>
  </si>
  <si>
    <t>00241</t>
  </si>
  <si>
    <t>trubka ohebná Ø 50mm</t>
  </si>
  <si>
    <t>00906</t>
  </si>
  <si>
    <t>pojistkový dotyk 20A</t>
  </si>
  <si>
    <t>00909</t>
  </si>
  <si>
    <t>pojistková vložka E27/20A</t>
  </si>
  <si>
    <t>01051</t>
  </si>
  <si>
    <t>sodíkové svítidlo ; 70 W</t>
  </si>
  <si>
    <t>01051.1</t>
  </si>
  <si>
    <t>LED svítidlo ; 38 W ; 4000 K</t>
  </si>
  <si>
    <t>01051.2</t>
  </si>
  <si>
    <t>01063</t>
  </si>
  <si>
    <t>stožár ocelový výška 4m - 133/60</t>
  </si>
  <si>
    <t>01063.1</t>
  </si>
  <si>
    <t>stožár ocelový výška 6m - 133/60</t>
  </si>
  <si>
    <t>01154</t>
  </si>
  <si>
    <t>FeZn R=10mm</t>
  </si>
  <si>
    <t>01429</t>
  </si>
  <si>
    <t>svorka připojovací SP1</t>
  </si>
  <si>
    <t>připojovací svorka SS spojovací pro lana</t>
  </si>
  <si>
    <t>02920</t>
  </si>
  <si>
    <t>CYKY 3Ax1.5mm2</t>
  </si>
  <si>
    <t>15100</t>
  </si>
  <si>
    <t>pojistková hlavice 2310-11 E27</t>
  </si>
  <si>
    <t>15101</t>
  </si>
  <si>
    <t>pojistkový spodek 2110-30 E27</t>
  </si>
  <si>
    <t>33746</t>
  </si>
  <si>
    <t xml:space="preserve">CY  6mm2 zelenožlutý</t>
  </si>
  <si>
    <t>52645</t>
  </si>
  <si>
    <t>vývojka 70 W</t>
  </si>
  <si>
    <t>-370674025</t>
  </si>
  <si>
    <t>227749138</t>
  </si>
  <si>
    <t>1876710135</t>
  </si>
  <si>
    <t>101736207</t>
  </si>
  <si>
    <t>1363142976</t>
  </si>
  <si>
    <t>554585507</t>
  </si>
  <si>
    <t>Ssa</t>
  </si>
  <si>
    <t>Plocha stávajícího asfaltu</t>
  </si>
  <si>
    <t>4055</t>
  </si>
  <si>
    <t>Ssb</t>
  </si>
  <si>
    <t>Plocha stávajícího betonu</t>
  </si>
  <si>
    <t>SO60 - Komunikace</t>
  </si>
  <si>
    <t>60a - Demolice</t>
  </si>
  <si>
    <t xml:space="preserve">    997 - Přesun sutě</t>
  </si>
  <si>
    <t>111201101</t>
  </si>
  <si>
    <t>Odstranění křovin a stromů s odstraněním kořenů průměru kmene do 100 mm do sklonu terénu 1 : 5, při celkové ploše do 1 000 m2</t>
  </si>
  <si>
    <t>-1599385535</t>
  </si>
  <si>
    <t>"Stávající keře" 346</t>
  </si>
  <si>
    <t>112101102</t>
  </si>
  <si>
    <t>Odstranění stromů s odřezáním kmene a s odvětvením listnatých, průměru kmene přes 300 do 500 mm</t>
  </si>
  <si>
    <t>-684502043</t>
  </si>
  <si>
    <t>"Vzrostlé stromy" 16</t>
  </si>
  <si>
    <t>112201102</t>
  </si>
  <si>
    <t>Odstranění pařezů s jejich vykopáním, vytrháním nebo odstřelením, s přesekáním kořenů průměru přes 300 do 500 mm</t>
  </si>
  <si>
    <t>1558016829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</si>
  <si>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</si>
  <si>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</si>
  <si>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-692232948</t>
  </si>
  <si>
    <t>"Stávající asfaltový povrch" 4055</t>
  </si>
  <si>
    <t>"Stávající betonový povrch" 5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</si>
  <si>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</si>
  <si>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</si>
  <si>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945742546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</si>
  <si>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</si>
  <si>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</si>
  <si>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1328870331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</si>
  <si>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</si>
  <si>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</si>
  <si>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-1705121453</t>
  </si>
  <si>
    <t>Ssa*2</t>
  </si>
  <si>
    <t>113204111</t>
  </si>
  <si>
    <t>Vytrhání obrub s vybouráním lože, s přemístěním hmot na skládku na vzdálenost do 3 m nebo s naložením na dopravní prostředek záhonových</t>
  </si>
  <si>
    <t>1413643867</t>
  </si>
  <si>
    <t>"Obruby stávajících ploch" (764+74+86)*0,4</t>
  </si>
  <si>
    <t>121112111</t>
  </si>
  <si>
    <t>Sejmutí ornice ručně s vodorovným přemístěním do 50 m na dočasné či trvalé skládky nebo na hromady v místě upotřebení tloušťky vrstvy do 150 mm</t>
  </si>
  <si>
    <t>900446143</t>
  </si>
  <si>
    <t>Poznámka k položce:_x000d_
Ornice bude použita pro zpětné ozelenění - viz SO 80</t>
  </si>
  <si>
    <t>"V místě navrhovaných zp. ploch" (65,9+188,8+331,9+36,9+212,3)*0,15</t>
  </si>
  <si>
    <t>"Mimo místa navrhovaných zp. ploch" 2068,0*0,15</t>
  </si>
  <si>
    <t>1378058450</t>
  </si>
  <si>
    <t>"U šachty" 3,0*((2*8,4+2,4)*9,3+(2*2,4+8,4)*3,3)/6</t>
  </si>
  <si>
    <t>"Odečet šachty" -(1,8*2,6*3,0)</t>
  </si>
  <si>
    <t>-2072730399</t>
  </si>
  <si>
    <t>97,02*0,3 'Přepočtené koeficientem množství</t>
  </si>
  <si>
    <t>296099012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</si>
  <si>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</si>
  <si>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</si>
  <si>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-730504831</t>
  </si>
  <si>
    <t>-1375131147</t>
  </si>
  <si>
    <t>"Odvoz na mezideponii" 435,570+97,020</t>
  </si>
  <si>
    <t>"Dovoz k zásypu" 111,060</t>
  </si>
  <si>
    <t>-448598464</t>
  </si>
  <si>
    <t>643,65*10 'Přepočtené koeficientem množství</t>
  </si>
  <si>
    <t>185816428</t>
  </si>
  <si>
    <t>Poznámka k položce:_x000d_
Dovoz ornice z mezideponie je vykázán v SO 80 Sadové úpravy</t>
  </si>
  <si>
    <t>"Zpětný zásyp" 111,060</t>
  </si>
  <si>
    <t>-809072740</t>
  </si>
  <si>
    <t>Poznámka k položce:_x000d_
Chybějící zemina (14 m3) bude získána při výkopech rýh pro sítě</t>
  </si>
  <si>
    <t>899101211</t>
  </si>
  <si>
    <t>Demontáž poklopů litinových a ocelových včetně rámů, hmotnosti jednotlivě do 50 kg</t>
  </si>
  <si>
    <t>387273998</t>
  </si>
  <si>
    <t>"Šachta" 2</t>
  </si>
  <si>
    <t>899201211</t>
  </si>
  <si>
    <t>Demontáž mříží litinových včetně rámů, hmotnosti jednotlivě do 50 kg</t>
  </si>
  <si>
    <t>-564994650</t>
  </si>
  <si>
    <t>"Uliční vpusti" 5</t>
  </si>
  <si>
    <t>961022311</t>
  </si>
  <si>
    <t>Bourání základů ze zdiva kamenného nebo smíšeného smíšeného</t>
  </si>
  <si>
    <t>531384002</t>
  </si>
  <si>
    <t>"Stávající květináče - základová část" ((5*5)-(4*4))*0,9*5</t>
  </si>
  <si>
    <t>961031411</t>
  </si>
  <si>
    <t>Bourání základů ze zdiva cihelného na maltu cementovou</t>
  </si>
  <si>
    <t>-929052758</t>
  </si>
  <si>
    <t>"Přizdívka" (1,8+2,6)*2*2,4*0,1</t>
  </si>
  <si>
    <t>961044111</t>
  </si>
  <si>
    <t>Bourání základů z betonu prostého</t>
  </si>
  <si>
    <t>754896650</t>
  </si>
  <si>
    <t>"Uliční vpusti" 5*0,3</t>
  </si>
  <si>
    <t>961055111</t>
  </si>
  <si>
    <t>Bourání základů z betonu železového</t>
  </si>
  <si>
    <t>631583773</t>
  </si>
  <si>
    <t>"Desky" 1,8*2,6*0,3*2</t>
  </si>
  <si>
    <t>"Stěny" (1,8+2,6)*2,4*2*0,3</t>
  </si>
  <si>
    <t>962022491</t>
  </si>
  <si>
    <t>Bourání zdiva nadzákladového kamenného nebo smíšeného kamenného na maltu cementovou, objemu přes 1 m3</t>
  </si>
  <si>
    <t>-1350929865</t>
  </si>
  <si>
    <t>Poznámka k položce:_x000d_
Hrubé zdivo z žulových kvádrů, se zakrytím deskami se vzhledem kyklopského zdiva</t>
  </si>
  <si>
    <t>"Stávající květináče - nadzemní část" ((5*5)-(4*4))*0,5*5</t>
  </si>
  <si>
    <t>963042819</t>
  </si>
  <si>
    <t>Bourání schodišťových stupňů betonových zhotovených na místě</t>
  </si>
  <si>
    <t>-157334649</t>
  </si>
  <si>
    <t>"Schodiště 1" 2,8*4</t>
  </si>
  <si>
    <t>"Schodiště 2" 1,9*4</t>
  </si>
  <si>
    <t>963054949</t>
  </si>
  <si>
    <t>Bourání železobetonových schodnic jakékoliv délky</t>
  </si>
  <si>
    <t>903637553</t>
  </si>
  <si>
    <t>"Schodiště 1" 1,5*2</t>
  </si>
  <si>
    <t>"Schodiště 2" 1,5*2</t>
  </si>
  <si>
    <t>966001411</t>
  </si>
  <si>
    <t>Odstranění stojanu na kola přichyceného kotevními šrouby</t>
  </si>
  <si>
    <t>1015324157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</si>
  <si>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</si>
  <si>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</si>
  <si>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-1029320955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</si>
  <si>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</si>
  <si>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</si>
  <si>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261051773</t>
  </si>
  <si>
    <t>966006R01</t>
  </si>
  <si>
    <t>Odstranění informačních tabulí s uložením hmot na vzdálenost do 20 m nebo s naložením na dopravní prostředek, se zásypem jam a jeho zhutněním obetonovaných</t>
  </si>
  <si>
    <t>1209292231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</si>
  <si>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</si>
  <si>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</si>
  <si>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-2038174898</t>
  </si>
  <si>
    <t>"Roštový žlab" 14</t>
  </si>
  <si>
    <t>966008222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</si>
  <si>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</si>
  <si>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-1237769243</t>
  </si>
  <si>
    <t>"Štěrbinový žlab" 51</t>
  </si>
  <si>
    <t>978057321</t>
  </si>
  <si>
    <t>Odsekání obkladů schodišťových konstrukcí z kamene nebo litého teraca stupnic</t>
  </si>
  <si>
    <t>115392226</t>
  </si>
  <si>
    <t>978057331</t>
  </si>
  <si>
    <t>Odsekání obkladů schodišťových konstrukcí z kamene nebo litého teraca podstupnic</t>
  </si>
  <si>
    <t>966617956</t>
  </si>
  <si>
    <t>978057341</t>
  </si>
  <si>
    <t>Odsekání obkladů schodišťových konstrukcí z kamene nebo litého teraca schodnic</t>
  </si>
  <si>
    <t>382570562</t>
  </si>
  <si>
    <t>Poznámka k položce:_x000d_
Obklad z obou boků i shora</t>
  </si>
  <si>
    <t>"Schodiště 1" 1,5*2*3</t>
  </si>
  <si>
    <t>"Schodiště 2" 1,5*2*3</t>
  </si>
  <si>
    <t>997</t>
  </si>
  <si>
    <t>Přesun sutě</t>
  </si>
  <si>
    <t>997013831</t>
  </si>
  <si>
    <t>Poplatek za uložení stavebního odpadu na skládce (skládkovné) směsného stavebního a demoličního zatříděného do Katalogu odpadů pod kódem 170 904</t>
  </si>
  <si>
    <t>-796682516</t>
  </si>
  <si>
    <t>997221551</t>
  </si>
  <si>
    <t>Vodorovná doprava suti bez naložení, ale se složením a s hrubým urovnáním ze sypkých materiálů, na vzdálenost do 1 km</t>
  </si>
  <si>
    <t>491541170</t>
  </si>
  <si>
    <t>997221559</t>
  </si>
  <si>
    <t>Vodorovná doprava suti bez naložení, ale se složením a s hrubým urovnáním Příplatek k ceně za každý další i započatý 1 km přes 1 km</t>
  </si>
  <si>
    <t>-1506285509</t>
  </si>
  <si>
    <t>3125,023*4 'Přepočtené koeficientem množství</t>
  </si>
  <si>
    <t>997221815</t>
  </si>
  <si>
    <t>Poplatek za uložení stavebního odpadu na skládce (skládkovné) z prostého betonu zatříděného do Katalogu odpadů pod kódem 170 101</t>
  </si>
  <si>
    <t>-45475605</t>
  </si>
  <si>
    <t>997221825</t>
  </si>
  <si>
    <t>Poplatek za uložení stavebního odpadu na skládce (skládkovné) z armovaného betonu zatříděného do Katalogu odpadů pod kódem 170 101</t>
  </si>
  <si>
    <t>965689229</t>
  </si>
  <si>
    <t>997221845</t>
  </si>
  <si>
    <t>Poplatek za uložení stavebního odpadu na skládce (skládkovné) asfaltového bez obsahu dehtu zatříděného do Katalogu odpadů pod kódem 170 302</t>
  </si>
  <si>
    <t>1676649102</t>
  </si>
  <si>
    <t>997221855</t>
  </si>
  <si>
    <t>943567096</t>
  </si>
  <si>
    <t>711131811</t>
  </si>
  <si>
    <t>Odstranění izolace proti zemní vlhkosti na ploše vodorovné V</t>
  </si>
  <si>
    <t>535505507</t>
  </si>
  <si>
    <t>"Šachta" (1,8*2,6)*2</t>
  </si>
  <si>
    <t>711131821</t>
  </si>
  <si>
    <t>Odstranění izolace proti zemní vlhkosti na ploše svislé S</t>
  </si>
  <si>
    <t>530623945</t>
  </si>
  <si>
    <t>"Šachta" (1,8+2,6)*2*2,4</t>
  </si>
  <si>
    <t>741372833</t>
  </si>
  <si>
    <t>Demontáž svítidel bez zachování funkčnosti (do suti) průmyslových výbojkových venkovních na stožáru přes 3 m</t>
  </si>
  <si>
    <t>-1194336921</t>
  </si>
  <si>
    <t>741372851</t>
  </si>
  <si>
    <t>Demontáž svítidel bez zachování funkčnosti (do suti) průmyslových výbojkových doplňků nosných systémů</t>
  </si>
  <si>
    <t>-563436120</t>
  </si>
  <si>
    <t>2*6</t>
  </si>
  <si>
    <t>Srp</t>
  </si>
  <si>
    <t>Plocha rozptylové plochy</t>
  </si>
  <si>
    <t>317</t>
  </si>
  <si>
    <t>Sbd</t>
  </si>
  <si>
    <t>Plocha betonové dlažby</t>
  </si>
  <si>
    <t>2845</t>
  </si>
  <si>
    <t>Skd</t>
  </si>
  <si>
    <t>Plocha kamenné dlažby</t>
  </si>
  <si>
    <t>1753</t>
  </si>
  <si>
    <t>Sok</t>
  </si>
  <si>
    <t>Plocha opravy komunikace</t>
  </si>
  <si>
    <t>Soch</t>
  </si>
  <si>
    <t>Plocha opravy chodníku</t>
  </si>
  <si>
    <t>Sdb</t>
  </si>
  <si>
    <t>Plocha dlažby barevné</t>
  </si>
  <si>
    <t>50,5</t>
  </si>
  <si>
    <t>Sdbr</t>
  </si>
  <si>
    <t>Plocha barevné reliéfní dlažby</t>
  </si>
  <si>
    <t>17,5</t>
  </si>
  <si>
    <t>60b - Nové komunikace</t>
  </si>
  <si>
    <t>113202111</t>
  </si>
  <si>
    <t>Vytrhání obrub s vybouráním lože, s přemístěním hmot na skládku na vzdálenost do 3 m nebo s naložením na dopravní prostředek z krajníků nebo obrubníků stojatých</t>
  </si>
  <si>
    <t>-1350925010</t>
  </si>
  <si>
    <t>"Dle výkazu výměr - u autobusové zastávky" 44,0</t>
  </si>
  <si>
    <t>-1328536598</t>
  </si>
  <si>
    <t>"Zábradlí u zastávky - patky" 3,2</t>
  </si>
  <si>
    <t>901175639</t>
  </si>
  <si>
    <t>3,2*0,3 'Přepočtené koeficientem množství</t>
  </si>
  <si>
    <t>-1358664868</t>
  </si>
  <si>
    <t>"Odvoz na mezideponii" 3,200</t>
  </si>
  <si>
    <t>"Odvoz na skládku" 3,200</t>
  </si>
  <si>
    <t>1196744112</t>
  </si>
  <si>
    <t>6,4*10 'Přepočtené koeficientem množství</t>
  </si>
  <si>
    <t>1406761336</t>
  </si>
  <si>
    <t>"Přebytečný výkopek" 3,200</t>
  </si>
  <si>
    <t>-25498031</t>
  </si>
  <si>
    <t>856059607</t>
  </si>
  <si>
    <t>3,2*1,8 'Přepočtené koeficientem množství</t>
  </si>
  <si>
    <t>275321511</t>
  </si>
  <si>
    <t>Základy z betonu železového (bez výztuže) patky z betonu bez zvláštních nároků na prostředí tř. C 25/30</t>
  </si>
  <si>
    <t>127585334</t>
  </si>
  <si>
    <t>532783390</t>
  </si>
  <si>
    <t>(0,4+0,4)*2*0,2*25</t>
  </si>
  <si>
    <t>262586330</t>
  </si>
  <si>
    <t>451579777</t>
  </si>
  <si>
    <t>Podklad nebo lože pod dlažbu (přídlažbu) Příplatek k cenám za každých dalších i započatých 10 mm tloušťky podkladu nebo lože přes 100 mm z kameniva těženého</t>
  </si>
  <si>
    <t>814749579</t>
  </si>
  <si>
    <t>"Celková tl. lože 50 mm" Sbd</t>
  </si>
  <si>
    <t>452386111</t>
  </si>
  <si>
    <t>Podkladní a vyrovnávací konstrukce z betonu vyrovnávací prstence z prostého betonu tř. C 25/30 pod poklopy a mříže, výšky do 100 mm</t>
  </si>
  <si>
    <t>-1223180546</t>
  </si>
  <si>
    <t>"Uliční vpusti" 9,000</t>
  </si>
  <si>
    <t>564811111</t>
  </si>
  <si>
    <t>Podklad ze štěrkodrti ŠD s rozprostřením a zhutněním, po zhutnění tl. 50 mm</t>
  </si>
  <si>
    <t>-569425364</t>
  </si>
  <si>
    <t>Poznámka k položce:_x000d_
Štěrkodrť frakce 0/16 ŠDb</t>
  </si>
  <si>
    <t>"Vyrovnání výškových rozdílů v místě paprsků" 183,0</t>
  </si>
  <si>
    <t>564841111</t>
  </si>
  <si>
    <t>Podklad ze štěrkodrti ŠD s rozprostřením a zhutněním, po zhutnění tl. 120 mm</t>
  </si>
  <si>
    <t>1202131630</t>
  </si>
  <si>
    <t>Poznámka k položce:_x000d_
Štěrkodrť frakce 0/63 ŠDb</t>
  </si>
  <si>
    <t>"Oprava chodníku" 25,0</t>
  </si>
  <si>
    <t>564851111</t>
  </si>
  <si>
    <t>Podklad ze štěrkodrti ŠD s rozprostřením a zhutněním, po zhutnění tl. 150 mm</t>
  </si>
  <si>
    <t>-1606265388</t>
  </si>
  <si>
    <t>Poznámka k položce:_x000d_
Štěrkodrť frakce 0/32 ŠDb</t>
  </si>
  <si>
    <t>"Rozptylová plocha - kamenná dlažba" 1753,0</t>
  </si>
  <si>
    <t>-1303906309</t>
  </si>
  <si>
    <t>Poznámka k položce:_x000d_
Štěrkodrť frakce 0/63 ŠDa</t>
  </si>
  <si>
    <t>"Rozptylová plocha" 317,0</t>
  </si>
  <si>
    <t>564871111</t>
  </si>
  <si>
    <t>Podklad ze štěrkodrti ŠD s rozprostřením a zhutněním, po zhutnění tl. 250 mm</t>
  </si>
  <si>
    <t>-1490801110</t>
  </si>
  <si>
    <t>"Rozptylová plocha + chodníky - betonová dlažba" 2845,0</t>
  </si>
  <si>
    <t>564871116</t>
  </si>
  <si>
    <t>Podklad ze štěrkodrti ŠD s rozprostřením a zhutněním, po zhutnění tl. 300 mm</t>
  </si>
  <si>
    <t>1627664675</t>
  </si>
  <si>
    <t>"Oprava komunikace" 26,0</t>
  </si>
  <si>
    <t>564952111</t>
  </si>
  <si>
    <t>Podklad z mechanicky zpevněného kameniva MZK (minerální beton) s rozprostřením a s hutněním, po zhutnění tl. 150 mm</t>
  </si>
  <si>
    <t>1176734211</t>
  </si>
  <si>
    <t>565165111</t>
  </si>
  <si>
    <t>Asfaltový beton vrstva podkladní ACP 16 (obalované kamenivo střednězrnné - OKS) s rozprostřením a zhutněním v pruhu šířky do 3 m, po zhutnění tl. 80 mm</t>
  </si>
  <si>
    <t>1854703311</t>
  </si>
  <si>
    <t>565175123</t>
  </si>
  <si>
    <t>Asfaltový beton vrstva podkladní ACP 16 (obalované kamenivo střednězrnné - OKS) s rozprostřením a zhutněním v pruhu šířky přes 3 m, po zhutnění tl. 120 mm</t>
  </si>
  <si>
    <t>-1135866512</t>
  </si>
  <si>
    <t>573111112</t>
  </si>
  <si>
    <t>Postřik infiltrační PI z asfaltu silničního s posypem kamenivem, v množství 1,00 kg/m2</t>
  </si>
  <si>
    <t>752365236</t>
  </si>
  <si>
    <t>573211107</t>
  </si>
  <si>
    <t>Postřik spojovací PS bez posypu kamenivem z asfaltu silničního, v množství 0,30 kg/m2</t>
  </si>
  <si>
    <t>760540359</t>
  </si>
  <si>
    <t>573231106</t>
  </si>
  <si>
    <t>Postřik spojovací PS bez posypu kamenivem ze silniční emulze, v množství 0,30 kg/m2</t>
  </si>
  <si>
    <t>-1840775004</t>
  </si>
  <si>
    <t>Sok*2+Soch</t>
  </si>
  <si>
    <t>577123111</t>
  </si>
  <si>
    <t>Asfaltový beton vrstva obrusná ACO 8 (ABJ) s rozprostřením a se zhutněním z nemodifikovaného asfaltu v pruhu šířky do 3 m, po zhutnění tl. 30 mm</t>
  </si>
  <si>
    <t>-1097392462</t>
  </si>
  <si>
    <t>577134141</t>
  </si>
  <si>
    <t>Asfaltový beton vrstva obrusná ACO 11 (ABS) s rozprostřením a se zhutněním z modifikovaného asfaltu v pruhu šířky přes 3 m tl. 40 mm</t>
  </si>
  <si>
    <t>-326720288</t>
  </si>
  <si>
    <t>577166141</t>
  </si>
  <si>
    <t>Asfaltový beton vrstva ložní ACL 22 (ABVH) s rozprostřením a zhutněním z modifikovaného asfaltu, po zhutnění v pruhu šířky přes 3 m, po zhutnění tl. 70 mm</t>
  </si>
  <si>
    <t>-1152472431</t>
  </si>
  <si>
    <t>581141212</t>
  </si>
  <si>
    <t>Kryt cementobetonový silničních komunikací skupiny CB II tl. 210 mm</t>
  </si>
  <si>
    <t>-290337084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</si>
  <si>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</si>
  <si>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</si>
  <si>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435086396</t>
  </si>
  <si>
    <t>583810R01</t>
  </si>
  <si>
    <t>drobná žulová dlažba štípano/řezaná s řezanou pochozí plochou (načervenalý tón – liberecká žula) 10/10/8</t>
  </si>
  <si>
    <t>-1188753370</t>
  </si>
  <si>
    <t>1753*1,02 'Přepočtené koeficientem množství</t>
  </si>
  <si>
    <t>596211233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</si>
  <si>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přes 300 m2</t>
  </si>
  <si>
    <t>343323137</t>
  </si>
  <si>
    <t>59245017</t>
  </si>
  <si>
    <t>dlažba tvar čtverec betonová 100x100x80mm přírodní</t>
  </si>
  <si>
    <t>-196263740</t>
  </si>
  <si>
    <t>Sbd-(Sdb+Sdbr)</t>
  </si>
  <si>
    <t>2777*1,01 'Přepočtené koeficientem množství</t>
  </si>
  <si>
    <t>59245009</t>
  </si>
  <si>
    <t>dlažba tvar čtverec betonová 100x100x80mm barevná</t>
  </si>
  <si>
    <t>535906880</t>
  </si>
  <si>
    <t>"Parkovací stání" 2,5</t>
  </si>
  <si>
    <t>"Paprsky" 48,0</t>
  </si>
  <si>
    <t>50,5*1,03 'Přepočtené koeficientem množství</t>
  </si>
  <si>
    <t>59245006</t>
  </si>
  <si>
    <t>dlažba tvar obdélník betonová pro nevidomé 200x100x60mm barevná</t>
  </si>
  <si>
    <t>-1300492553</t>
  </si>
  <si>
    <t>"Kontrastní, varovný a signální pás" 17,5</t>
  </si>
  <si>
    <t>17,5*1,03 'Přepočtené koeficientem množství</t>
  </si>
  <si>
    <t>596211234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</si>
  <si>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Příplatek k cenám za dlažbu z prvků dvou barev</t>
  </si>
  <si>
    <t>1864521117</t>
  </si>
  <si>
    <t>895941111</t>
  </si>
  <si>
    <t>Zřízení vpusti kanalizační uliční z betonových dílců typ UV-50 normální</t>
  </si>
  <si>
    <t>-703929071</t>
  </si>
  <si>
    <t>"Dle výkazu výměr" 9,0</t>
  </si>
  <si>
    <t>59223823</t>
  </si>
  <si>
    <t>vpusť uliční dno betonové 626x495x50mm</t>
  </si>
  <si>
    <t>-399019019</t>
  </si>
  <si>
    <t>59223821</t>
  </si>
  <si>
    <t>vpusť uliční prstenec betonový 180x660x100mm</t>
  </si>
  <si>
    <t>-1081032862</t>
  </si>
  <si>
    <t>59223825</t>
  </si>
  <si>
    <t>vpusť uliční skruž betonová 290x500x50mm</t>
  </si>
  <si>
    <t>-1497905459</t>
  </si>
  <si>
    <t>592238R01</t>
  </si>
  <si>
    <t>vpusť uliční skruž betonová 590x500x50mm s výtokem</t>
  </si>
  <si>
    <t>1075107783</t>
  </si>
  <si>
    <t>59223871</t>
  </si>
  <si>
    <t>koš vysoký pro uliční vpusti žárově Pz plech pro rám 500/500mm</t>
  </si>
  <si>
    <t>819071797</t>
  </si>
  <si>
    <t>899203112</t>
  </si>
  <si>
    <t>Osazení mříží litinových včetně rámů a košů na bahno pro třídu zatížení B125, C250</t>
  </si>
  <si>
    <t>-912676711</t>
  </si>
  <si>
    <t>55242320</t>
  </si>
  <si>
    <t>mříž vtoková litinová plochá 500x500mm</t>
  </si>
  <si>
    <t>2110059131</t>
  </si>
  <si>
    <t>914111111</t>
  </si>
  <si>
    <t>Montáž svislé dopravní značky základní velikosti do 1 m2 objímkami na sloupky nebo konzoly</t>
  </si>
  <si>
    <t>-1791972545</t>
  </si>
  <si>
    <t>"Nové značky" 3</t>
  </si>
  <si>
    <t>"Stávající značky" 8</t>
  </si>
  <si>
    <t>40445625</t>
  </si>
  <si>
    <t>informativní značky provozní IP8, IP9, IP11-IP13 500x700mm</t>
  </si>
  <si>
    <t>-300427279</t>
  </si>
  <si>
    <t>40445650</t>
  </si>
  <si>
    <t>dodatkové tabulky E7, E12, E13 500x300mm</t>
  </si>
  <si>
    <t>843221384</t>
  </si>
  <si>
    <t>914511112</t>
  </si>
  <si>
    <t>Montáž sloupku dopravních značek délky do 3,5 m do hliníkové patky</t>
  </si>
  <si>
    <t>-1095305895</t>
  </si>
  <si>
    <t>"Pro nové značky" 1</t>
  </si>
  <si>
    <t>"Pro stávající značky" 4</t>
  </si>
  <si>
    <t>40445225</t>
  </si>
  <si>
    <t>sloupek pro dopravní značku Zn D 60mm v 3,5m</t>
  </si>
  <si>
    <t>-1949887226</t>
  </si>
  <si>
    <t>-1913790916</t>
  </si>
  <si>
    <t>Poznámka k položce:_x000d_
Bet. lože C16/20-XF1 min tl. 100 mm</t>
  </si>
  <si>
    <t>"Dle výkazu výměr" 425,5</t>
  </si>
  <si>
    <t>1122582271</t>
  </si>
  <si>
    <t>425,5*1,01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</si>
  <si>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</si>
  <si>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</si>
  <si>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-50406479</t>
  </si>
  <si>
    <t>Poznámka k položce:_x000d_
Bude použitý stávající očištěný obrubník_x000d_
Bet. lože C20/25-XF3 min tl. 100 mm</t>
  </si>
  <si>
    <t>919111114</t>
  </si>
  <si>
    <t>Řezání dilatačních spár v čerstvém cementobetonovém krytu příčných nebo podélných, šířky 4 mm, hloubky přes 90 do 100 mm</t>
  </si>
  <si>
    <t>-124068321</t>
  </si>
  <si>
    <t>"Rozptylová plocha" 380,0</t>
  </si>
  <si>
    <t>919111223</t>
  </si>
  <si>
    <t>Řezání dilatačních spár v čerstvém cementobetonovém krytu vytvoření komůrky pro těsnící zálivku šířky 15 mm, hloubky 30 mm</t>
  </si>
  <si>
    <t>2015783445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</si>
  <si>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</si>
  <si>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</si>
  <si>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-40064689</t>
  </si>
  <si>
    <t>919716111</t>
  </si>
  <si>
    <t>Ocelová výztuž cementobetonového krytu ze svařovaných sítí hmotnosti do 7,5 kg/m2</t>
  </si>
  <si>
    <t>-1290299057</t>
  </si>
  <si>
    <t>Poznámka k položce:_x000d_
KARI síť 100/100x5 mm (3,08 kg/m2)</t>
  </si>
  <si>
    <t>Srp*3,1*0,001</t>
  </si>
  <si>
    <t>919741R01</t>
  </si>
  <si>
    <t>Ošetření cementobetonové plochy kartáčováním</t>
  </si>
  <si>
    <t>1010891720</t>
  </si>
  <si>
    <t>935113111</t>
  </si>
  <si>
    <t>Osazení odvodňovacího žlabu s krycím roštem polymerbetonového šířky do 200 mm</t>
  </si>
  <si>
    <t>-1229614808</t>
  </si>
  <si>
    <t>"Liniový odvodňovací žlab – štěrbinový nástavec" 56,0</t>
  </si>
  <si>
    <t>"Liniový odvodňovací žlab – litinová mříž" 92,0</t>
  </si>
  <si>
    <t>59227006</t>
  </si>
  <si>
    <t>žlab odvodňovací polymerbetonový se spádem dna 0,5% 1000x130x155/160mm</t>
  </si>
  <si>
    <t>-2114367848</t>
  </si>
  <si>
    <t>59227027</t>
  </si>
  <si>
    <t>čelo plné na začátek a konec odvodňovacího žlabu polymerický beton všechny stavební výšky</t>
  </si>
  <si>
    <t>-681282243</t>
  </si>
  <si>
    <t>12*2</t>
  </si>
  <si>
    <t>59227014</t>
  </si>
  <si>
    <t>rošt můstkový C250 litina dl 0,5m oka 50/12,7 průřez vtoku 493cm2/m</t>
  </si>
  <si>
    <t>-1588147897</t>
  </si>
  <si>
    <t>592270R01</t>
  </si>
  <si>
    <t>nerezový štěrbinový nástavec C250 dl 0,5m na polymerbetonový žlab š. 130 mm</t>
  </si>
  <si>
    <t>366313281</t>
  </si>
  <si>
    <t>"Odečet revizních dílů" -6*0,5</t>
  </si>
  <si>
    <t>592270R02</t>
  </si>
  <si>
    <t>nerezový štěrbinový revizní díl C250 dl 0,5m na polymerbetonový žlab š. 130 mm</t>
  </si>
  <si>
    <t>-1508363499</t>
  </si>
  <si>
    <t>"Liniový odvodňovací žlab – štěrbinový nástavec" 6</t>
  </si>
  <si>
    <t>935932R01</t>
  </si>
  <si>
    <t>Vpusť pro odvodňovací polymerbetonový žlab s kalovým košem pro žlab vnitřní šířky 100 mm</t>
  </si>
  <si>
    <t>1404708834</t>
  </si>
  <si>
    <t>-412756604</t>
  </si>
  <si>
    <t>"Sloupky zábradlí u zastávky - 25 ks" 4*25</t>
  </si>
  <si>
    <t>1001864500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</si>
  <si>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</si>
  <si>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</si>
  <si>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-843535250</t>
  </si>
  <si>
    <t>997221141</t>
  </si>
  <si>
    <t>Vodorovná doprava suti stavebním kolečkem s naložením a se složením ze sypkých materiálů, na vzdálenost do 50 m</t>
  </si>
  <si>
    <t>45863306</t>
  </si>
  <si>
    <t>-1683163247</t>
  </si>
  <si>
    <t>2010510063</t>
  </si>
  <si>
    <t>9,02*4 'Přepočtené koeficientem množství</t>
  </si>
  <si>
    <t>984964838</t>
  </si>
  <si>
    <t>-17401581</t>
  </si>
  <si>
    <t>2061423215</t>
  </si>
  <si>
    <t>"Zábradlí u zastávky" 519,8</t>
  </si>
  <si>
    <t>718621957</t>
  </si>
  <si>
    <t>519,8*1,2*0,001</t>
  </si>
  <si>
    <t>-1733257626</t>
  </si>
  <si>
    <t>947431635</t>
  </si>
  <si>
    <t>"Zábradlí u zastávky" (73,5*0,16)+(0,15*0,15*2*44)</t>
  </si>
  <si>
    <t>-655198699</t>
  </si>
  <si>
    <t>1447120715</t>
  </si>
  <si>
    <t>13,74*0,2 'Přepočtené koeficientem množství</t>
  </si>
  <si>
    <t>-834430807</t>
  </si>
  <si>
    <t>13,740*2</t>
  </si>
  <si>
    <t>-1221104535</t>
  </si>
  <si>
    <t>27,48*0,1 'Přepočtené koeficientem množství</t>
  </si>
  <si>
    <t>Vvýk</t>
  </si>
  <si>
    <t>Objem výkopů</t>
  </si>
  <si>
    <t>26,3</t>
  </si>
  <si>
    <t>60c - Venkovní schodiště</t>
  </si>
  <si>
    <t xml:space="preserve">    773 - Podlahy z litého teraca</t>
  </si>
  <si>
    <t>-1350148050</t>
  </si>
  <si>
    <t>"Velké schodiště" 24,6</t>
  </si>
  <si>
    <t>"Malé schodiště" 1,7</t>
  </si>
  <si>
    <t>-106011969</t>
  </si>
  <si>
    <t>26,3*0,3 'Přepočtené koeficientem množství</t>
  </si>
  <si>
    <t>-1350717273</t>
  </si>
  <si>
    <t>"Odvoz na mezideponii" Vvýk</t>
  </si>
  <si>
    <t>"Odvoz na skládku" Vvýk</t>
  </si>
  <si>
    <t>1778459016</t>
  </si>
  <si>
    <t>52,6*10 'Přepočtené koeficientem množství</t>
  </si>
  <si>
    <t>-1324202382</t>
  </si>
  <si>
    <t>"Přebytečný výkopek" Vvýk</t>
  </si>
  <si>
    <t>-1359797472</t>
  </si>
  <si>
    <t>-1989012106</t>
  </si>
  <si>
    <t>26,3*1,8 'Přepočtené koeficientem množství</t>
  </si>
  <si>
    <t>430321R01</t>
  </si>
  <si>
    <t>Schodišťové konstrukce a rampy venkovní z betonu železového (bez výztuže) stupně, schodnice, ramena, podesty s nosníky tř. C 30/37</t>
  </si>
  <si>
    <t>-2014322862</t>
  </si>
  <si>
    <t>"Velké schodiště" 30,1</t>
  </si>
  <si>
    <t>"Malé schodiště" 2,7</t>
  </si>
  <si>
    <t>430361821</t>
  </si>
  <si>
    <t>Výztuž schodišťových konstrukcí a ramp stupňů, schodnic, ramen, podest s nosníky z betonářské oceli 10 505 (R) nebo BSt 500</t>
  </si>
  <si>
    <t>2068678329</t>
  </si>
  <si>
    <t>Poznámka k položce:_x000d_
Množství výztuže: 130 kg/m3</t>
  </si>
  <si>
    <t>32,8*0,13 'Přepočtené koeficientem množství</t>
  </si>
  <si>
    <t>434351141</t>
  </si>
  <si>
    <t>Bednění stupňů betonovaných na podstupňové desce nebo na terénu půdorysně přímočarých zřízení</t>
  </si>
  <si>
    <t>-939735512</t>
  </si>
  <si>
    <t>"Velké schodiště" (0,5+0,2*9+0,3)*9,3+1,9*2+9,6*9,3</t>
  </si>
  <si>
    <t>"Malé schodiště" (0,5+0,2*3+0,3)*2,8+0,5*2+1,2*2,8</t>
  </si>
  <si>
    <t>434351R01</t>
  </si>
  <si>
    <t>Bednění stupňů betonovaných na podstupňové desce nebo na terénu Příplatek k cenám za pohledový beton</t>
  </si>
  <si>
    <t>1108446397</t>
  </si>
  <si>
    <t>434351142</t>
  </si>
  <si>
    <t>Bednění stupňů betonovaných na podstupňové desce nebo na terénu půdorysně přímočarých odstranění</t>
  </si>
  <si>
    <t>958724326</t>
  </si>
  <si>
    <t>-419241920</t>
  </si>
  <si>
    <t>"Velké schodiště" 88,5</t>
  </si>
  <si>
    <t>"Malé schodiště" 3,3</t>
  </si>
  <si>
    <t>1493647041</t>
  </si>
  <si>
    <t>"Sloupky zábradlí Z1 - 44 ks" 4*44</t>
  </si>
  <si>
    <t>"Sloupky zábradlí Z2 - 4 ks" 4*4</t>
  </si>
  <si>
    <t>-233436944</t>
  </si>
  <si>
    <t>-683244111</t>
  </si>
  <si>
    <t>1932435709</t>
  </si>
  <si>
    <t>"Zábradlí Z2" 42,8*2</t>
  </si>
  <si>
    <t>1819418159</t>
  </si>
  <si>
    <t>"Zábradlí Z1" 211,6*4</t>
  </si>
  <si>
    <t>-323462732</t>
  </si>
  <si>
    <t>(85,6+846,4)*1,2*0,001</t>
  </si>
  <si>
    <t>178978525</t>
  </si>
  <si>
    <t>773</t>
  </si>
  <si>
    <t>Podlahy z litého teraca</t>
  </si>
  <si>
    <t>773993000</t>
  </si>
  <si>
    <t>Ostatní práce protiskluzové karborundové pásky šířky do 50 mm</t>
  </si>
  <si>
    <t>-1651835182</t>
  </si>
  <si>
    <t>"Velké schodiště" 10*9,3</t>
  </si>
  <si>
    <t>"Malé schodiště" 4*2,8</t>
  </si>
  <si>
    <t>998773201</t>
  </si>
  <si>
    <t>Přesun hmot pro podlahy teracové lité stanovený procentní sazbou (%) z ceny vodorovná dopravní vzdálenost do 50 m v objektech výšky do 6 m</t>
  </si>
  <si>
    <t>583435626</t>
  </si>
  <si>
    <t>-1537806921</t>
  </si>
  <si>
    <t>"Zábradlí Z1" (128,3*0,16)+(0,15*0,15*2*44)</t>
  </si>
  <si>
    <t>"Zábradlí Z2" (10,5*0,16)+(0,15*0,15*2*4)</t>
  </si>
  <si>
    <t>2119472037</t>
  </si>
  <si>
    <t>1029562724</t>
  </si>
  <si>
    <t>24,368*0,2 'Přepočtené koeficientem množství</t>
  </si>
  <si>
    <t>1929779819</t>
  </si>
  <si>
    <t>24,368*2</t>
  </si>
  <si>
    <t>1230527425</t>
  </si>
  <si>
    <t>48,736*0,1 'Přepočtené koeficientem množství</t>
  </si>
  <si>
    <t>60d - Kotvení vánočního stromu</t>
  </si>
  <si>
    <t>(1,35/3*(5,05*5,05+sqrt(5,05*5,05*2,35*2,35)+2,35*2,35))</t>
  </si>
  <si>
    <t>19,302*0,3 'Přepočtené koeficientem množství</t>
  </si>
  <si>
    <t>1667428778</t>
  </si>
  <si>
    <t>"Odvoz na mezideponii" 19,302</t>
  </si>
  <si>
    <t>"Odvoz přebytečného výkopku" 19,302-16,378</t>
  </si>
  <si>
    <t>"Dovoz k zásypu" 16,378</t>
  </si>
  <si>
    <t>-1357505889</t>
  </si>
  <si>
    <t>38,604*10 'Přepočtené koeficientem množství</t>
  </si>
  <si>
    <t>-1139513723</t>
  </si>
  <si>
    <t>"Zpětný zásyp" 16,378</t>
  </si>
  <si>
    <t>"Přebytečný výkopek" 19,302-16,378</t>
  </si>
  <si>
    <t>-1839827590</t>
  </si>
  <si>
    <t>"Na mezideponii" 19,302</t>
  </si>
  <si>
    <t>-1933737150</t>
  </si>
  <si>
    <t>2,924*1,8 'Přepočtené koeficientem množství</t>
  </si>
  <si>
    <t>-155623333</t>
  </si>
  <si>
    <t>"Výkopy" 19,302</t>
  </si>
  <si>
    <t>"Odečet podsypu a konstrukcí" -(1,6*1,6*0,3+1,4*1,4*1,1)</t>
  </si>
  <si>
    <t>1463825189</t>
  </si>
  <si>
    <t>1,6*1,6*0,3</t>
  </si>
  <si>
    <t>-1038657108</t>
  </si>
  <si>
    <t>1,4*1,4*0,1</t>
  </si>
  <si>
    <t>275321611</t>
  </si>
  <si>
    <t>Základy z betonu železového (bez výztuže) patky z betonu bez zvláštních nároků na prostředí tř. C 30/37</t>
  </si>
  <si>
    <t>159989535</t>
  </si>
  <si>
    <t>1,4*1,4*1,2</t>
  </si>
  <si>
    <t>-885946403</t>
  </si>
  <si>
    <t>(1,4+1,4)*2*1,2</t>
  </si>
  <si>
    <t>759330004</t>
  </si>
  <si>
    <t>275361821</t>
  </si>
  <si>
    <t>Výztuž základů patek z betonářské oceli 10 505 (R)</t>
  </si>
  <si>
    <t>-1638285205</t>
  </si>
  <si>
    <t>2,352*130*0,001</t>
  </si>
  <si>
    <t>960012265</t>
  </si>
  <si>
    <t>"Poklop Z1" 1,0</t>
  </si>
  <si>
    <t>"Kotvení nerezové Z2" 1,0</t>
  </si>
  <si>
    <t>552410R01</t>
  </si>
  <si>
    <t>pozinkovaný poklop Z1 třída D 400, vstup 600 mm, bez ventilace</t>
  </si>
  <si>
    <t>2074668698</t>
  </si>
  <si>
    <t>Poznámka k položce:_x000d_
Poklop 600x600 mm s rámem_x000d_
Pozinkovaný, uzamykatelný - dle výpisu výrobků</t>
  </si>
  <si>
    <t>-1652469151</t>
  </si>
  <si>
    <t>100*1,2*0,001</t>
  </si>
  <si>
    <t>Plocha_sanací</t>
  </si>
  <si>
    <t>Plocha sanací</t>
  </si>
  <si>
    <t>4915</t>
  </si>
  <si>
    <t>Odkopávky</t>
  </si>
  <si>
    <t>Objem odkopávek</t>
  </si>
  <si>
    <t>1474,5</t>
  </si>
  <si>
    <t>Sanace</t>
  </si>
  <si>
    <t>Objem sanací</t>
  </si>
  <si>
    <t>60e - Sanace zemní pláně</t>
  </si>
  <si>
    <t xml:space="preserve">HSV -  Práce a dodávky HSV</t>
  </si>
  <si>
    <t xml:space="preserve">    1 -  Zemní práce</t>
  </si>
  <si>
    <t xml:space="preserve">    2 -  Zakládání</t>
  </si>
  <si>
    <t xml:space="preserve"> Práce a dodávky HSV</t>
  </si>
  <si>
    <t xml:space="preserve"> Zemní práce</t>
  </si>
  <si>
    <t>-1139655991</t>
  </si>
  <si>
    <t>Odkopávky*0,35</t>
  </si>
  <si>
    <t>122302203</t>
  </si>
  <si>
    <t>Odkopávky a prokopávky nezapažené pro silnice s přemístěním výkopku v příčných profilech na vzdálenost do 15 m nebo s naložením na dopravní prostředek v hornině tř. 4 přes 1 000 do 5 000 m3</t>
  </si>
  <si>
    <t>-1139056835</t>
  </si>
  <si>
    <t>"Sanace v tl. 30cm" Plocha_sanací*0,3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</si>
  <si>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</si>
  <si>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</si>
  <si>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426979346</t>
  </si>
  <si>
    <t>Odkopávky*0,5</t>
  </si>
  <si>
    <t>-1629182656</t>
  </si>
  <si>
    <t>"Odvoz na mezideponii" Odkopávky</t>
  </si>
  <si>
    <t>"Odvoz na skládku" Odkopávky</t>
  </si>
  <si>
    <t>-842878489</t>
  </si>
  <si>
    <t>2949*10 'Přepočtené koeficientem množství</t>
  </si>
  <si>
    <t>815853204</t>
  </si>
  <si>
    <t>171101111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</si>
  <si>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</si>
  <si>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894626825</t>
  </si>
  <si>
    <t>58981122</t>
  </si>
  <si>
    <t>recyklát betonový frakce 0/32</t>
  </si>
  <si>
    <t>569714709</t>
  </si>
  <si>
    <t>Sanace*2,25</t>
  </si>
  <si>
    <t>-819390292</t>
  </si>
  <si>
    <t>-1801953867</t>
  </si>
  <si>
    <t>Odkopávky*1,9</t>
  </si>
  <si>
    <t>181951102</t>
  </si>
  <si>
    <t>Úprava pláně vyrovnáním výškových rozdílů v hornině tř. 1 až 4 se zhutněním</t>
  </si>
  <si>
    <t>1224603653</t>
  </si>
  <si>
    <t xml:space="preserve"> Zakládání</t>
  </si>
  <si>
    <t>213111121</t>
  </si>
  <si>
    <t>Stabilizace základové spáry zřízením vrstvy z geomříže tuhé</t>
  </si>
  <si>
    <t>1077882271</t>
  </si>
  <si>
    <t>69321052</t>
  </si>
  <si>
    <t>geomříž tříosá PP tl 4mm</t>
  </si>
  <si>
    <t>2126089796</t>
  </si>
  <si>
    <t>4915*1,15 'Přepočtené koeficientem množství</t>
  </si>
  <si>
    <t>69321005</t>
  </si>
  <si>
    <t>spojky pro geomříže</t>
  </si>
  <si>
    <t>-574303655</t>
  </si>
  <si>
    <t>213141112</t>
  </si>
  <si>
    <t>Zřízení vrstvy z geotextilie filtrační, separační, odvodňovací, ochranné, výztužné nebo protierozní v rovině nebo ve sklonu do 1:5, šířky přes 3 do 6 m</t>
  </si>
  <si>
    <t>1812501036</t>
  </si>
  <si>
    <t>69311037</t>
  </si>
  <si>
    <t>geotextilie tkaná separační, filtrační, výztužná PP pevnost v tahu 45kN/m</t>
  </si>
  <si>
    <t>591934762</t>
  </si>
  <si>
    <t>998225111</t>
  </si>
  <si>
    <t>Přesun hmot pro komunikace s krytem z kameniva, monolitickým betonovým nebo živičným dopravní vzdálenost do 200 m jakékoliv délky objektu</t>
  </si>
  <si>
    <t>-171321614</t>
  </si>
  <si>
    <t>SO80 - Sadové úpravy</t>
  </si>
  <si>
    <t>103477113</t>
  </si>
  <si>
    <t>"Dovoz ornice z mezideponie" 2128,0*0,2</t>
  </si>
  <si>
    <t>-788309036</t>
  </si>
  <si>
    <t>425,6*10 'Přepočtené koeficientem množství</t>
  </si>
  <si>
    <t>1907703196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</si>
  <si>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</si>
  <si>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</si>
  <si>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-1589653859</t>
  </si>
  <si>
    <t>1726,0+288,0+114,0</t>
  </si>
  <si>
    <t>1405304520</t>
  </si>
  <si>
    <t>Poznámka k položce:_x000d_
Ornice získaná ze skrývky</t>
  </si>
  <si>
    <t>813613040</t>
  </si>
  <si>
    <t>00572420</t>
  </si>
  <si>
    <t>osivo směs travní parková okrasná</t>
  </si>
  <si>
    <t>-224471628</t>
  </si>
  <si>
    <t>1726*0,015 'Přepočtené koeficientem množství</t>
  </si>
  <si>
    <t>181411151</t>
  </si>
  <si>
    <t>Založení trávníku na půdě předem připravené plochy do 1000 m2 předpěstovaným travním kobercem parkového v rovině nebo na svahu do 1:5</t>
  </si>
  <si>
    <t>-76910268</t>
  </si>
  <si>
    <t>693340R01</t>
  </si>
  <si>
    <t>koberec trávníkový</t>
  </si>
  <si>
    <t>-61812939</t>
  </si>
  <si>
    <t>183106614</t>
  </si>
  <si>
    <t>Instalace protikořenových bariér do předem vyhloubené rýhy, včetně zásypu a hutnění v rovině nebo na svahu do 1:5, hloubky přes 1000 do 1400 mm</t>
  </si>
  <si>
    <t>-1599310319</t>
  </si>
  <si>
    <t>0,75*8</t>
  </si>
  <si>
    <t>693112R01</t>
  </si>
  <si>
    <t>protikořenový panel 1,2x0,75 m</t>
  </si>
  <si>
    <t>-1024137860</t>
  </si>
  <si>
    <t>183117114</t>
  </si>
  <si>
    <t>Hloubení rýh pro instalaci protikořenových bariér zapažených i nezapažených, v zemině tř. 1 až 4, šířky do 600 mm v rovině nebo na svahu do 1:5, hloubky přes 1100 do 1600 mm</t>
  </si>
  <si>
    <t>2058827703</t>
  </si>
  <si>
    <t>6*0,75</t>
  </si>
  <si>
    <t>183151112</t>
  </si>
  <si>
    <t>Hloubení jam pro výsadbu dřevin strojně v rovině nebo ve svahu do 1:5, objem přes 0,20 do 0,30 m3</t>
  </si>
  <si>
    <t>1402035784</t>
  </si>
  <si>
    <t>183151117</t>
  </si>
  <si>
    <t>Hloubení jam pro výsadbu dřevin strojně v rovině nebo ve svahu do 1:5, objem přes 1,50 do 2,00 m3</t>
  </si>
  <si>
    <t>2078960476</t>
  </si>
  <si>
    <t>184102115</t>
  </si>
  <si>
    <t>Výsadba dřeviny s balem do předem vyhloubené jamky se zalitím v rovině nebo na svahu do 1:5, při průměru balu přes 500 do 600 mm</t>
  </si>
  <si>
    <t>-1317895835</t>
  </si>
  <si>
    <t>026503R01</t>
  </si>
  <si>
    <t>trnovník akát - Robinia pseudoacacia Umbraculifera, koruna nasazená v 2,5m</t>
  </si>
  <si>
    <t>1605487728</t>
  </si>
  <si>
    <t>026503R02</t>
  </si>
  <si>
    <t>platan - Platanus acerifolia Tremonia, koruna nasazená v 2,25m</t>
  </si>
  <si>
    <t>-2083951007</t>
  </si>
  <si>
    <t>026503R03</t>
  </si>
  <si>
    <t>javor - Acer campestre Elsrijk</t>
  </si>
  <si>
    <t>-1738387004</t>
  </si>
  <si>
    <t>026503R04</t>
  </si>
  <si>
    <t>jedle - Abies concolor</t>
  </si>
  <si>
    <t>-892502977</t>
  </si>
  <si>
    <t>184102211</t>
  </si>
  <si>
    <t>Výsadba keře bez balu do předem vyhloubené jamky se zalitím v rovině nebo na svahu do 1:5 výšky do 1 m v terénu</t>
  </si>
  <si>
    <t>1677078011</t>
  </si>
  <si>
    <t>026505R01</t>
  </si>
  <si>
    <t>muchovník - Amelanchier arborea Robin Hill, vícekmen, solitéra</t>
  </si>
  <si>
    <t>1068217851</t>
  </si>
  <si>
    <t>026505R02</t>
  </si>
  <si>
    <t>ptačí zob - Ligustrum vulgare Atrovirens</t>
  </si>
  <si>
    <t>983513364</t>
  </si>
  <si>
    <t>026505R03</t>
  </si>
  <si>
    <t>brslen - Euonymus fortunei Emerald Gaiety</t>
  </si>
  <si>
    <t>624795840</t>
  </si>
  <si>
    <t>026505R04</t>
  </si>
  <si>
    <t>zimolez - Lonicera pileata</t>
  </si>
  <si>
    <t>351621417</t>
  </si>
  <si>
    <t>184215122</t>
  </si>
  <si>
    <t>Ukotvení dřeviny kůly dvěma kůly, délky přes 1 do 2 m</t>
  </si>
  <si>
    <t>439108489</t>
  </si>
  <si>
    <t>"Strom v trávníku - jehličnatý" 1</t>
  </si>
  <si>
    <t>184215132</t>
  </si>
  <si>
    <t>Ukotvení dřeviny kůly třemi kůly, délky přes 1 do 2 m</t>
  </si>
  <si>
    <t>1928943315</t>
  </si>
  <si>
    <t>"Stromy v trávníku - listnaté" 3</t>
  </si>
  <si>
    <t>60591255</t>
  </si>
  <si>
    <t>kůl vyvazovací dřevěný impregnovaný D 8cm dl 2,5m</t>
  </si>
  <si>
    <t>-1380840486</t>
  </si>
  <si>
    <t>"Kůly" 3*3+2*1</t>
  </si>
  <si>
    <t>"Příčky" 3*2+2*1</t>
  </si>
  <si>
    <t>184215162</t>
  </si>
  <si>
    <t>Odstranění ukotvení dřeviny kůly dvěma kůly, délky přes 1 do 2 m</t>
  </si>
  <si>
    <t>1551309989</t>
  </si>
  <si>
    <t>184215172</t>
  </si>
  <si>
    <t>Odstranění ukotvení dřeviny kůly třemi kůly, délky přes 1 do 2 m</t>
  </si>
  <si>
    <t>398571735</t>
  </si>
  <si>
    <t>184215212</t>
  </si>
  <si>
    <t>Ukotvení dřeviny podzemním kotvením do volné zeminy tř. 1 až 4, obvodu kmene přes 250 do 400 mm</t>
  </si>
  <si>
    <t>1784773564</t>
  </si>
  <si>
    <t>"Stromy v dlažbě" 8+13</t>
  </si>
  <si>
    <t>184501141</t>
  </si>
  <si>
    <t>Zhotovení obalu kmene z rákosové nebo kokosové rohože v rovině nebo na svahu do 1:5</t>
  </si>
  <si>
    <t>-370330339</t>
  </si>
  <si>
    <t>13*1*1,5</t>
  </si>
  <si>
    <t>61894002</t>
  </si>
  <si>
    <t>rákos ohradový neloupaný 60x140cm</t>
  </si>
  <si>
    <t>-2013684430</t>
  </si>
  <si>
    <t>184801121</t>
  </si>
  <si>
    <t>Ošetření vysazených dřevin solitérních v rovině nebo na svahu do 1:5</t>
  </si>
  <si>
    <t>673155258</t>
  </si>
  <si>
    <t>Poznámka k položce:_x000d_
Rozvojová a udržovací péče dle TZ_x000d_
Předpoklad: 1x ročně po dobu 3 let</t>
  </si>
  <si>
    <t>25*3</t>
  </si>
  <si>
    <t>184806151</t>
  </si>
  <si>
    <t>Řez stromů, keřů nebo růží průklestem keřů netrnitých, o průměru koruny do 1,5 m</t>
  </si>
  <si>
    <t>-885049226</t>
  </si>
  <si>
    <t>Poznámka k položce:_x000d_
Rozvojová a udržovací péče dle TZ</t>
  </si>
  <si>
    <t>605*3*2</t>
  </si>
  <si>
    <t>184813211</t>
  </si>
  <si>
    <t>Ochranné oplocení kořenové zóny stromu v rovině nebo na svahu do 1:5, výšky do 1500 mm</t>
  </si>
  <si>
    <t>-1907232393</t>
  </si>
  <si>
    <t>184818231</t>
  </si>
  <si>
    <t>Ochrana kmene bedněním před poškozením stavebním provozem zřízení včetně odstranění výšky bednění do 2 m průměru kmene do 300 mm</t>
  </si>
  <si>
    <t>-1170623900</t>
  </si>
  <si>
    <t>184818232</t>
  </si>
  <si>
    <t>Ochrana kmene bedněním před poškozením stavebním provozem zřízení včetně odstranění výšky bednění do 2 m průměru kmene přes 300 do 500 mm</t>
  </si>
  <si>
    <t>1425698220</t>
  </si>
  <si>
    <t>184818243</t>
  </si>
  <si>
    <t>Ochrana kmene bedněním před poškozením stavebním provozem zřízení včetně odstranění výšky bednění přes 2 do 3 m průměru kmene přes 500 do 700 mm</t>
  </si>
  <si>
    <t>-1896948976</t>
  </si>
  <si>
    <t>184851R01</t>
  </si>
  <si>
    <t>Ošetření stávajících stromů</t>
  </si>
  <si>
    <t>358828367</t>
  </si>
  <si>
    <t>Poznámka k položce:_x000d_
Stávající duby: provedení radiálního mulčování a osazení závlahového a provzdušňovacího systému</t>
  </si>
  <si>
    <t>184852134</t>
  </si>
  <si>
    <t>Řez stromů prováděný lezeckou technikou bezpečnostní (S-RB), plocha koruny stromu přes 30 do 60 m2</t>
  </si>
  <si>
    <t>-1304821422</t>
  </si>
  <si>
    <t>184852135</t>
  </si>
  <si>
    <t>Řez stromů prováděný lezeckou technikou bezpečnostní (S-RB), plocha koruny stromu přes 60 do 90 m2</t>
  </si>
  <si>
    <t>-2103833003</t>
  </si>
  <si>
    <t>184852136</t>
  </si>
  <si>
    <t>Řez stromů prováděný lezeckou technikou bezpečnostní (S-RB), plocha koruny stromu přes 90 do 120 m2</t>
  </si>
  <si>
    <t>11183114</t>
  </si>
  <si>
    <t>184852137</t>
  </si>
  <si>
    <t>Řez stromů prováděný lezeckou technikou bezpečnostní (S-RB), plocha koruny stromu přes 120 do 150 m2</t>
  </si>
  <si>
    <t>-1119901833</t>
  </si>
  <si>
    <t>184852138</t>
  </si>
  <si>
    <t>Řez stromů prováděný lezeckou technikou bezpečnostní (S-RB), plocha koruny stromu přes 150 do 180 m2</t>
  </si>
  <si>
    <t>-16278975</t>
  </si>
  <si>
    <t>184911421</t>
  </si>
  <si>
    <t>Mulčování vysazených rostlin mulčovací kůrou, tl. do 100 mm v rovině nebo na svahu do 1:5</t>
  </si>
  <si>
    <t>544641131</t>
  </si>
  <si>
    <t>"Doplnění" 116*3</t>
  </si>
  <si>
    <t>10391100</t>
  </si>
  <si>
    <t>kůra mulčovací VL</t>
  </si>
  <si>
    <t>970098187</t>
  </si>
  <si>
    <t>348*0,103 'Přepočtené koeficientem množství</t>
  </si>
  <si>
    <t>185804311</t>
  </si>
  <si>
    <t>Zalití rostlin vodou plochy záhonů jednotlivě do 20 m2</t>
  </si>
  <si>
    <t>1335806555</t>
  </si>
  <si>
    <t>"Stromy - 1. rok" 25*15*0,1</t>
  </si>
  <si>
    <t>"Stromy - 2. a 3. rok" 25*8*0,1</t>
  </si>
  <si>
    <t>185804312</t>
  </si>
  <si>
    <t>Zalití rostlin vodou plochy záhonů jednotlivě přes 20 m2</t>
  </si>
  <si>
    <t>-139954920</t>
  </si>
  <si>
    <t>"Keře" 8*3*116*0,02</t>
  </si>
  <si>
    <t>998231411</t>
  </si>
  <si>
    <t>Přesun hmot pro sadovnické a krajinářské úpravy - ručně bez užití mechanizace vodorovná dopravní vzdálenost do 100 m</t>
  </si>
  <si>
    <t>1945838108</t>
  </si>
  <si>
    <t>v - VRN</t>
  </si>
  <si>
    <t xml:space="preserve">    VRN6 - Územní vlivy</t>
  </si>
  <si>
    <t>Geodetické práce před výstavbou</t>
  </si>
  <si>
    <t>1954887766</t>
  </si>
  <si>
    <t>012203000</t>
  </si>
  <si>
    <t>Geodetické práce při provádění stavby</t>
  </si>
  <si>
    <t>-1967157595</t>
  </si>
  <si>
    <t>Geodetické práce po výstavbě</t>
  </si>
  <si>
    <t>648666037</t>
  </si>
  <si>
    <t>013244000</t>
  </si>
  <si>
    <t>Dokumentace pro provádění stavby</t>
  </si>
  <si>
    <t>-1903675274</t>
  </si>
  <si>
    <t>Poznámka k položce:_x000d_
Dopracování RDS</t>
  </si>
  <si>
    <t>013254000</t>
  </si>
  <si>
    <t>Dokumentace skutečného provedení stavby</t>
  </si>
  <si>
    <t>-338551517</t>
  </si>
  <si>
    <t>013274000</t>
  </si>
  <si>
    <t>Pasportizace objektu před započetím prací</t>
  </si>
  <si>
    <t>-1117231318</t>
  </si>
  <si>
    <t>013284000</t>
  </si>
  <si>
    <t>Pasportizace objektu po provedení prací</t>
  </si>
  <si>
    <t>-1792938558</t>
  </si>
  <si>
    <t>013294000</t>
  </si>
  <si>
    <t>Ostatní dokumentace</t>
  </si>
  <si>
    <t>1567056601</t>
  </si>
  <si>
    <t>Poznámka k položce:_x000d_
Dodavatelská a dílenská dokumentace</t>
  </si>
  <si>
    <t>-1895845907</t>
  </si>
  <si>
    <t>034503000</t>
  </si>
  <si>
    <t>Informační tabule na staveništi</t>
  </si>
  <si>
    <t>-25856811</t>
  </si>
  <si>
    <t>-2081871628</t>
  </si>
  <si>
    <t>Poznámka k položce:_x000d_
Obsahuje náklady na:_x000d_
Kompletační a koordinační činnost</t>
  </si>
  <si>
    <t>042503000</t>
  </si>
  <si>
    <t>Plán BOZP na staveništi</t>
  </si>
  <si>
    <t>-1408754644</t>
  </si>
  <si>
    <t>043154000</t>
  </si>
  <si>
    <t>Zkoušky hutnicí</t>
  </si>
  <si>
    <t>1345361163</t>
  </si>
  <si>
    <t>Poznámka k položce:_x000d_
Předpoklad: 2 zkoušky/100 m2</t>
  </si>
  <si>
    <t>043194000</t>
  </si>
  <si>
    <t>Ostatní zkoušky</t>
  </si>
  <si>
    <t>23961643</t>
  </si>
  <si>
    <t>043203000</t>
  </si>
  <si>
    <t>Měření, monitoring, rozbory bez rozlišení</t>
  </si>
  <si>
    <t>1731706528</t>
  </si>
  <si>
    <t>Poznámka k položce:_x000d_
Včetně měření radonu</t>
  </si>
  <si>
    <t>043203002</t>
  </si>
  <si>
    <t>Monitoring celkem</t>
  </si>
  <si>
    <t>-1129491120</t>
  </si>
  <si>
    <t>Poznámka k položce:_x000d_
Kamerový průzkum stávající kanalizace v ulici Poděbradská - 50 m</t>
  </si>
  <si>
    <t>VRN6</t>
  </si>
  <si>
    <t>Územní vlivy</t>
  </si>
  <si>
    <t>060001000</t>
  </si>
  <si>
    <t>-538173793</t>
  </si>
  <si>
    <t>-1503803316</t>
  </si>
  <si>
    <t>Poznámka k položce:_x000d_
Obsahuje náklady na:_x000d_
Etapizaci výstavby_x000d_
Provizorní trasy během výstavby_x000d_
Přesun stávajícího vybavení po dobu výstavby (1x přístřešek zastávky, 1x Alzabox) a zpětné osazení</t>
  </si>
  <si>
    <t>1683216263</t>
  </si>
  <si>
    <t>Poznámka k položce:_x000d_
Obsahuje náklady na:_x000d_
Ztížené výrobní podmínky (rušení technologické dopravy v městech, čištění znečištěných komunikací apod.)_x000d_
Realizaci DIO, případná úprava SSZ apod.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</si>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</sst>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5" fillId="0" borderId="13" xfId="0" applyNumberFormat="1" applyFont="1" applyBorder="1" applyAlignment="1" applyProtection="1"/>
    <xf numFmtId="166" fontId="35" fillId="0" borderId="14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theme" Target="theme/theme1.xml" /><Relationship Id="rId36" Type="http://schemas.openxmlformats.org/officeDocument/2006/relationships/calcChain" Target="calcChain.xml" /><Relationship Id="rId3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&#65279;<?xml version="1.0" encoding="utf-8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&#65279;<?xml version="1.0" encoding="utf-8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&#65279;<?xml version="1.0" encoding="utf-8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&#65279;<?xml version="1.0" encoding="utf-8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&#65279;<?xml version="1.0" encoding="utf-8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29.28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35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37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7" t="s">
        <v>37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37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41</v>
      </c>
      <c r="AO17" s="24"/>
      <c r="AP17" s="24"/>
      <c r="AQ17" s="24"/>
      <c r="AR17" s="22"/>
      <c r="BE17" s="33"/>
      <c r="BS17" s="19" t="s">
        <v>42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44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44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51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="2" customFormat="1" ht="25.92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="2" customFormat="1" ht="6.96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="2" customForma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0.20999999999999999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 2)</f>
        <v>0</v>
      </c>
      <c r="AL29" s="50"/>
      <c r="AM29" s="50"/>
      <c r="AN29" s="50"/>
      <c r="AO29" s="50"/>
      <c r="AP29" s="50"/>
      <c r="AQ29" s="50"/>
      <c r="AR29" s="53"/>
      <c r="BE29" s="54"/>
    </row>
    <row r="30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0.14999999999999999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 2)</f>
        <v>0</v>
      </c>
      <c r="AL30" s="50"/>
      <c r="AM30" s="50"/>
      <c r="AN30" s="50"/>
      <c r="AO30" s="50"/>
      <c r="AP30" s="50"/>
      <c r="AQ30" s="50"/>
      <c r="AR30" s="53"/>
      <c r="BE30" s="54"/>
    </row>
    <row r="31" hidden="1" s="3" customFormat="1" ht="14.4" customHeight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0.20999999999999999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 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hidden="1" s="3" customFormat="1" ht="14.4" customHeight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0.14999999999999999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 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hidden="1" s="3" customFormat="1" ht="14.4" customHeight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="2" customFormat="1" ht="6.96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="2" customFormat="1" ht="25.92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="2" customFormat="1" ht="6.96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="2" customFormat="1" ht="6.96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="2" customFormat="1" ht="6.96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="2" customFormat="1" ht="24.96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="2" customFormat="1" ht="6.96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191017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="5" customFormat="1" ht="36.96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Revitalizace Jižního náměstí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Praha 14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 "","",AN8)</f>
        <v>17. 10. 2019</v>
      </c>
      <c r="AN47" s="75"/>
      <c r="AO47" s="43"/>
      <c r="AP47" s="43"/>
      <c r="AQ47" s="43"/>
      <c r="AR47" s="47"/>
      <c r="B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="2" customFormat="1" ht="27.9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 "","",E11)</f>
        <v>TSK hl. m. Prahy a.s.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38</v>
      </c>
      <c r="AJ49" s="43"/>
      <c r="AK49" s="43"/>
      <c r="AL49" s="43"/>
      <c r="AM49" s="76" t="str">
        <f>IF(E17="","",E17)</f>
        <v>d plus projektová a inženýrská a.s.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="2" customFormat="1" ht="15.15" customHeight="1">
      <c r="A50" s="41"/>
      <c r="B50" s="42"/>
      <c r="C50" s="34" t="s">
        <v>36</v>
      </c>
      <c r="D50" s="43"/>
      <c r="E50" s="43"/>
      <c r="F50" s="43"/>
      <c r="G50" s="43"/>
      <c r="H50" s="43"/>
      <c r="I50" s="43"/>
      <c r="J50" s="43"/>
      <c r="K50" s="43"/>
      <c r="L50" s="67" t="str">
        <f>IF(E14= 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="2" customFormat="1" ht="29.28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ROUND(AG55+SUM(AG61:AG63)+SUM(AG66:AG68)+SUM(AG71:AG73)+AG77+AG78+SUM(AG81:AG84)+AG90+AG91,2)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44</v>
      </c>
      <c r="AR54" s="107"/>
      <c r="AS54" s="108">
        <f>ROUND(AS55+SUM(AS61:AS63)+SUM(AS66:AS68)+SUM(AS71:AS73)+AS77+AS78+SUM(AS81:AS84)+AS90+AS91,2)</f>
        <v>0</v>
      </c>
      <c r="AT54" s="109">
        <f>ROUND(SUM(AV54:AW54),2)</f>
        <v>0</v>
      </c>
      <c r="AU54" s="110">
        <f>ROUND(AU55+SUM(AU61:AU63)+SUM(AU66:AU68)+SUM(AU71:AU73)+AU77+AU78+SUM(AU81:AU84)+AU90+AU91,5)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ROUND(AZ55+SUM(AZ61:AZ63)+SUM(AZ66:AZ68)+SUM(AZ71:AZ73)+AZ77+AZ78+SUM(AZ81:AZ84)+AZ90+AZ91,2)</f>
        <v>0</v>
      </c>
      <c r="BA54" s="109">
        <f>ROUND(BA55+SUM(BA61:BA63)+SUM(BA66:BA68)+SUM(BA71:BA73)+BA77+BA78+SUM(BA81:BA84)+BA90+BA91,2)</f>
        <v>0</v>
      </c>
      <c r="BB54" s="109">
        <f>ROUND(BB55+SUM(BB61:BB63)+SUM(BB66:BB68)+SUM(BB71:BB73)+BB77+BB78+SUM(BB81:BB84)+BB90+BB91,2)</f>
        <v>0</v>
      </c>
      <c r="BC54" s="109">
        <f>ROUND(BC55+SUM(BC61:BC63)+SUM(BC66:BC68)+SUM(BC71:BC73)+BC77+BC78+SUM(BC81:BC84)+BC90+BC91,2)</f>
        <v>0</v>
      </c>
      <c r="BD54" s="111">
        <f>ROUND(BD55+SUM(BD61:BD63)+SUM(BD66:BD68)+SUM(BD71:BD73)+BD77+BD78+SUM(BD81:BD84)+BD90+BD91,2)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="7" customFormat="1" ht="16.5" customHeight="1">
      <c r="A55" s="7"/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ROUND(SUM(AG56:AG60),2)</f>
        <v>0</v>
      </c>
      <c r="AH55" s="117"/>
      <c r="AI55" s="117"/>
      <c r="AJ55" s="117"/>
      <c r="AK55" s="117"/>
      <c r="AL55" s="117"/>
      <c r="AM55" s="117"/>
      <c r="AN55" s="119">
        <f>SUM(AG55,AT55)</f>
        <v>0</v>
      </c>
      <c r="AO55" s="117"/>
      <c r="AP55" s="117"/>
      <c r="AQ55" s="120" t="s">
        <v>88</v>
      </c>
      <c r="AR55" s="121"/>
      <c r="AS55" s="122">
        <f>ROUND(SUM(AS56:AS60),2)</f>
        <v>0</v>
      </c>
      <c r="AT55" s="123">
        <f>ROUND(SUM(AV55:AW55),2)</f>
        <v>0</v>
      </c>
      <c r="AU55" s="124">
        <f>ROUND(SUM(AU56:AU60),5)</f>
        <v>0</v>
      </c>
      <c r="AV55" s="123">
        <f>ROUND(AZ55*L29,2)</f>
        <v>0</v>
      </c>
      <c r="AW55" s="123">
        <f>ROUND(BA55*L30,2)</f>
        <v>0</v>
      </c>
      <c r="AX55" s="123">
        <f>ROUND(BB55*L29,2)</f>
        <v>0</v>
      </c>
      <c r="AY55" s="123">
        <f>ROUND(BC55*L30,2)</f>
        <v>0</v>
      </c>
      <c r="AZ55" s="123">
        <f>ROUND(SUM(AZ56:AZ60),2)</f>
        <v>0</v>
      </c>
      <c r="BA55" s="123">
        <f>ROUND(SUM(BA56:BA60),2)</f>
        <v>0</v>
      </c>
      <c r="BB55" s="123">
        <f>ROUND(SUM(BB56:BB60),2)</f>
        <v>0</v>
      </c>
      <c r="BC55" s="123">
        <f>ROUND(SUM(BC56:BC60),2)</f>
        <v>0</v>
      </c>
      <c r="BD55" s="125">
        <f>ROUND(SUM(BD56:BD60),2)</f>
        <v>0</v>
      </c>
      <c r="BE55" s="7"/>
      <c r="BS55" s="126" t="s">
        <v>81</v>
      </c>
      <c r="BT55" s="126" t="s">
        <v>89</v>
      </c>
      <c r="BU55" s="126" t="s">
        <v>83</v>
      </c>
      <c r="BV55" s="126" t="s">
        <v>84</v>
      </c>
      <c r="BW55" s="126" t="s">
        <v>90</v>
      </c>
      <c r="BX55" s="126" t="s">
        <v>5</v>
      </c>
      <c r="CL55" s="126" t="s">
        <v>19</v>
      </c>
      <c r="CM55" s="126" t="s">
        <v>91</v>
      </c>
    </row>
    <row r="56" s="4" customFormat="1" ht="16.5" customHeight="1">
      <c r="A56" s="127" t="s">
        <v>92</v>
      </c>
      <c r="B56" s="66"/>
      <c r="C56" s="128"/>
      <c r="D56" s="128"/>
      <c r="E56" s="129" t="s">
        <v>93</v>
      </c>
      <c r="F56" s="129"/>
      <c r="G56" s="129"/>
      <c r="H56" s="129"/>
      <c r="I56" s="129"/>
      <c r="J56" s="128"/>
      <c r="K56" s="129" t="s">
        <v>94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'01a - ASŘ'!J32</f>
        <v>0</v>
      </c>
      <c r="AH56" s="128"/>
      <c r="AI56" s="128"/>
      <c r="AJ56" s="128"/>
      <c r="AK56" s="128"/>
      <c r="AL56" s="128"/>
      <c r="AM56" s="128"/>
      <c r="AN56" s="130">
        <f>SUM(AG56,AT56)</f>
        <v>0</v>
      </c>
      <c r="AO56" s="128"/>
      <c r="AP56" s="128"/>
      <c r="AQ56" s="131" t="s">
        <v>95</v>
      </c>
      <c r="AR56" s="68"/>
      <c r="AS56" s="132">
        <v>0</v>
      </c>
      <c r="AT56" s="133">
        <f>ROUND(SUM(AV56:AW56),2)</f>
        <v>0</v>
      </c>
      <c r="AU56" s="134">
        <f>'01a - ASŘ'!P109</f>
        <v>0</v>
      </c>
      <c r="AV56" s="133">
        <f>'01a - ASŘ'!J35</f>
        <v>0</v>
      </c>
      <c r="AW56" s="133">
        <f>'01a - ASŘ'!J36</f>
        <v>0</v>
      </c>
      <c r="AX56" s="133">
        <f>'01a - ASŘ'!J37</f>
        <v>0</v>
      </c>
      <c r="AY56" s="133">
        <f>'01a - ASŘ'!J38</f>
        <v>0</v>
      </c>
      <c r="AZ56" s="133">
        <f>'01a - ASŘ'!F35</f>
        <v>0</v>
      </c>
      <c r="BA56" s="133">
        <f>'01a - ASŘ'!F36</f>
        <v>0</v>
      </c>
      <c r="BB56" s="133">
        <f>'01a - ASŘ'!F37</f>
        <v>0</v>
      </c>
      <c r="BC56" s="133">
        <f>'01a - ASŘ'!F38</f>
        <v>0</v>
      </c>
      <c r="BD56" s="135">
        <f>'01a - ASŘ'!F39</f>
        <v>0</v>
      </c>
      <c r="BE56" s="4"/>
      <c r="BT56" s="136" t="s">
        <v>91</v>
      </c>
      <c r="BV56" s="136" t="s">
        <v>84</v>
      </c>
      <c r="BW56" s="136" t="s">
        <v>96</v>
      </c>
      <c r="BX56" s="136" t="s">
        <v>90</v>
      </c>
      <c r="CL56" s="136" t="s">
        <v>19</v>
      </c>
    </row>
    <row r="57" s="4" customFormat="1" ht="16.5" customHeight="1">
      <c r="A57" s="127" t="s">
        <v>92</v>
      </c>
      <c r="B57" s="66"/>
      <c r="C57" s="128"/>
      <c r="D57" s="128"/>
      <c r="E57" s="129" t="s">
        <v>97</v>
      </c>
      <c r="F57" s="129"/>
      <c r="G57" s="129"/>
      <c r="H57" s="129"/>
      <c r="I57" s="129"/>
      <c r="J57" s="128"/>
      <c r="K57" s="129" t="s">
        <v>98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'01b - VZT'!J32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95</v>
      </c>
      <c r="AR57" s="68"/>
      <c r="AS57" s="132">
        <v>0</v>
      </c>
      <c r="AT57" s="133">
        <f>ROUND(SUM(AV57:AW57),2)</f>
        <v>0</v>
      </c>
      <c r="AU57" s="134">
        <f>'01b - VZT'!P88</f>
        <v>0</v>
      </c>
      <c r="AV57" s="133">
        <f>'01b - VZT'!J35</f>
        <v>0</v>
      </c>
      <c r="AW57" s="133">
        <f>'01b - VZT'!J36</f>
        <v>0</v>
      </c>
      <c r="AX57" s="133">
        <f>'01b - VZT'!J37</f>
        <v>0</v>
      </c>
      <c r="AY57" s="133">
        <f>'01b - VZT'!J38</f>
        <v>0</v>
      </c>
      <c r="AZ57" s="133">
        <f>'01b - VZT'!F35</f>
        <v>0</v>
      </c>
      <c r="BA57" s="133">
        <f>'01b - VZT'!F36</f>
        <v>0</v>
      </c>
      <c r="BB57" s="133">
        <f>'01b - VZT'!F37</f>
        <v>0</v>
      </c>
      <c r="BC57" s="133">
        <f>'01b - VZT'!F38</f>
        <v>0</v>
      </c>
      <c r="BD57" s="135">
        <f>'01b - VZT'!F39</f>
        <v>0</v>
      </c>
      <c r="BE57" s="4"/>
      <c r="BT57" s="136" t="s">
        <v>91</v>
      </c>
      <c r="BV57" s="136" t="s">
        <v>84</v>
      </c>
      <c r="BW57" s="136" t="s">
        <v>99</v>
      </c>
      <c r="BX57" s="136" t="s">
        <v>90</v>
      </c>
      <c r="CL57" s="136" t="s">
        <v>19</v>
      </c>
    </row>
    <row r="58" s="4" customFormat="1" ht="16.5" customHeight="1">
      <c r="A58" s="127" t="s">
        <v>92</v>
      </c>
      <c r="B58" s="66"/>
      <c r="C58" s="128"/>
      <c r="D58" s="128"/>
      <c r="E58" s="129" t="s">
        <v>100</v>
      </c>
      <c r="F58" s="129"/>
      <c r="G58" s="129"/>
      <c r="H58" s="129"/>
      <c r="I58" s="129"/>
      <c r="J58" s="128"/>
      <c r="K58" s="129" t="s">
        <v>101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'01c - ZTI'!J32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95</v>
      </c>
      <c r="AR58" s="68"/>
      <c r="AS58" s="132">
        <v>0</v>
      </c>
      <c r="AT58" s="133">
        <f>ROUND(SUM(AV58:AW58),2)</f>
        <v>0</v>
      </c>
      <c r="AU58" s="134">
        <f>'01c - ZTI'!P92</f>
        <v>0</v>
      </c>
      <c r="AV58" s="133">
        <f>'01c - ZTI'!J35</f>
        <v>0</v>
      </c>
      <c r="AW58" s="133">
        <f>'01c - ZTI'!J36</f>
        <v>0</v>
      </c>
      <c r="AX58" s="133">
        <f>'01c - ZTI'!J37</f>
        <v>0</v>
      </c>
      <c r="AY58" s="133">
        <f>'01c - ZTI'!J38</f>
        <v>0</v>
      </c>
      <c r="AZ58" s="133">
        <f>'01c - ZTI'!F35</f>
        <v>0</v>
      </c>
      <c r="BA58" s="133">
        <f>'01c - ZTI'!F36</f>
        <v>0</v>
      </c>
      <c r="BB58" s="133">
        <f>'01c - ZTI'!F37</f>
        <v>0</v>
      </c>
      <c r="BC58" s="133">
        <f>'01c - ZTI'!F38</f>
        <v>0</v>
      </c>
      <c r="BD58" s="135">
        <f>'01c - ZTI'!F39</f>
        <v>0</v>
      </c>
      <c r="BE58" s="4"/>
      <c r="BT58" s="136" t="s">
        <v>91</v>
      </c>
      <c r="BV58" s="136" t="s">
        <v>84</v>
      </c>
      <c r="BW58" s="136" t="s">
        <v>102</v>
      </c>
      <c r="BX58" s="136" t="s">
        <v>90</v>
      </c>
      <c r="CL58" s="136" t="s">
        <v>19</v>
      </c>
    </row>
    <row r="59" s="4" customFormat="1" ht="16.5" customHeight="1">
      <c r="A59" s="127" t="s">
        <v>92</v>
      </c>
      <c r="B59" s="66"/>
      <c r="C59" s="128"/>
      <c r="D59" s="128"/>
      <c r="E59" s="129" t="s">
        <v>103</v>
      </c>
      <c r="F59" s="129"/>
      <c r="G59" s="129"/>
      <c r="H59" s="129"/>
      <c r="I59" s="129"/>
      <c r="J59" s="128"/>
      <c r="K59" s="129" t="s">
        <v>104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'01d - Elektro'!J32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95</v>
      </c>
      <c r="AR59" s="68"/>
      <c r="AS59" s="132">
        <v>0</v>
      </c>
      <c r="AT59" s="133">
        <f>ROUND(SUM(AV59:AW59),2)</f>
        <v>0</v>
      </c>
      <c r="AU59" s="134">
        <f>'01d - Elektro'!P88</f>
        <v>0</v>
      </c>
      <c r="AV59" s="133">
        <f>'01d - Elektro'!J35</f>
        <v>0</v>
      </c>
      <c r="AW59" s="133">
        <f>'01d - Elektro'!J36</f>
        <v>0</v>
      </c>
      <c r="AX59" s="133">
        <f>'01d - Elektro'!J37</f>
        <v>0</v>
      </c>
      <c r="AY59" s="133">
        <f>'01d - Elektro'!J38</f>
        <v>0</v>
      </c>
      <c r="AZ59" s="133">
        <f>'01d - Elektro'!F35</f>
        <v>0</v>
      </c>
      <c r="BA59" s="133">
        <f>'01d - Elektro'!F36</f>
        <v>0</v>
      </c>
      <c r="BB59" s="133">
        <f>'01d - Elektro'!F37</f>
        <v>0</v>
      </c>
      <c r="BC59" s="133">
        <f>'01d - Elektro'!F38</f>
        <v>0</v>
      </c>
      <c r="BD59" s="135">
        <f>'01d - Elektro'!F39</f>
        <v>0</v>
      </c>
      <c r="BE59" s="4"/>
      <c r="BT59" s="136" t="s">
        <v>91</v>
      </c>
      <c r="BV59" s="136" t="s">
        <v>84</v>
      </c>
      <c r="BW59" s="136" t="s">
        <v>105</v>
      </c>
      <c r="BX59" s="136" t="s">
        <v>90</v>
      </c>
      <c r="CL59" s="136" t="s">
        <v>44</v>
      </c>
    </row>
    <row r="60" s="4" customFormat="1" ht="16.5" customHeight="1">
      <c r="A60" s="127" t="s">
        <v>92</v>
      </c>
      <c r="B60" s="66"/>
      <c r="C60" s="128"/>
      <c r="D60" s="128"/>
      <c r="E60" s="129" t="s">
        <v>106</v>
      </c>
      <c r="F60" s="129"/>
      <c r="G60" s="129"/>
      <c r="H60" s="129"/>
      <c r="I60" s="129"/>
      <c r="J60" s="128"/>
      <c r="K60" s="129" t="s">
        <v>107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'01e - Technologie fontány'!J32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95</v>
      </c>
      <c r="AR60" s="68"/>
      <c r="AS60" s="132">
        <v>0</v>
      </c>
      <c r="AT60" s="133">
        <f>ROUND(SUM(AV60:AW60),2)</f>
        <v>0</v>
      </c>
      <c r="AU60" s="134">
        <f>'01e - Technologie fontány'!P100</f>
        <v>0</v>
      </c>
      <c r="AV60" s="133">
        <f>'01e - Technologie fontány'!J35</f>
        <v>0</v>
      </c>
      <c r="AW60" s="133">
        <f>'01e - Technologie fontány'!J36</f>
        <v>0</v>
      </c>
      <c r="AX60" s="133">
        <f>'01e - Technologie fontány'!J37</f>
        <v>0</v>
      </c>
      <c r="AY60" s="133">
        <f>'01e - Technologie fontány'!J38</f>
        <v>0</v>
      </c>
      <c r="AZ60" s="133">
        <f>'01e - Technologie fontány'!F35</f>
        <v>0</v>
      </c>
      <c r="BA60" s="133">
        <f>'01e - Technologie fontány'!F36</f>
        <v>0</v>
      </c>
      <c r="BB60" s="133">
        <f>'01e - Technologie fontány'!F37</f>
        <v>0</v>
      </c>
      <c r="BC60" s="133">
        <f>'01e - Technologie fontány'!F38</f>
        <v>0</v>
      </c>
      <c r="BD60" s="135">
        <f>'01e - Technologie fontány'!F39</f>
        <v>0</v>
      </c>
      <c r="BE60" s="4"/>
      <c r="BT60" s="136" t="s">
        <v>91</v>
      </c>
      <c r="BV60" s="136" t="s">
        <v>84</v>
      </c>
      <c r="BW60" s="136" t="s">
        <v>108</v>
      </c>
      <c r="BX60" s="136" t="s">
        <v>90</v>
      </c>
      <c r="CL60" s="136" t="s">
        <v>44</v>
      </c>
    </row>
    <row r="61" s="7" customFormat="1" ht="16.5" customHeight="1">
      <c r="A61" s="127" t="s">
        <v>92</v>
      </c>
      <c r="B61" s="114"/>
      <c r="C61" s="115"/>
      <c r="D61" s="116" t="s">
        <v>109</v>
      </c>
      <c r="E61" s="116"/>
      <c r="F61" s="116"/>
      <c r="G61" s="116"/>
      <c r="H61" s="116"/>
      <c r="I61" s="117"/>
      <c r="J61" s="116" t="s">
        <v>110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9">
        <f>'SO05 - Dětské hřiště'!J30</f>
        <v>0</v>
      </c>
      <c r="AH61" s="117"/>
      <c r="AI61" s="117"/>
      <c r="AJ61" s="117"/>
      <c r="AK61" s="117"/>
      <c r="AL61" s="117"/>
      <c r="AM61" s="117"/>
      <c r="AN61" s="119">
        <f>SUM(AG61,AT61)</f>
        <v>0</v>
      </c>
      <c r="AO61" s="117"/>
      <c r="AP61" s="117"/>
      <c r="AQ61" s="120" t="s">
        <v>88</v>
      </c>
      <c r="AR61" s="121"/>
      <c r="AS61" s="122">
        <v>0</v>
      </c>
      <c r="AT61" s="123">
        <f>ROUND(SUM(AV61:AW61),2)</f>
        <v>0</v>
      </c>
      <c r="AU61" s="124">
        <f>'SO05 - Dětské hřiště'!P89</f>
        <v>0</v>
      </c>
      <c r="AV61" s="123">
        <f>'SO05 - Dětské hřiště'!J33</f>
        <v>0</v>
      </c>
      <c r="AW61" s="123">
        <f>'SO05 - Dětské hřiště'!J34</f>
        <v>0</v>
      </c>
      <c r="AX61" s="123">
        <f>'SO05 - Dětské hřiště'!J35</f>
        <v>0</v>
      </c>
      <c r="AY61" s="123">
        <f>'SO05 - Dětské hřiště'!J36</f>
        <v>0</v>
      </c>
      <c r="AZ61" s="123">
        <f>'SO05 - Dětské hřiště'!F33</f>
        <v>0</v>
      </c>
      <c r="BA61" s="123">
        <f>'SO05 - Dětské hřiště'!F34</f>
        <v>0</v>
      </c>
      <c r="BB61" s="123">
        <f>'SO05 - Dětské hřiště'!F35</f>
        <v>0</v>
      </c>
      <c r="BC61" s="123">
        <f>'SO05 - Dětské hřiště'!F36</f>
        <v>0</v>
      </c>
      <c r="BD61" s="125">
        <f>'SO05 - Dětské hřiště'!F37</f>
        <v>0</v>
      </c>
      <c r="BE61" s="7"/>
      <c r="BT61" s="126" t="s">
        <v>89</v>
      </c>
      <c r="BV61" s="126" t="s">
        <v>84</v>
      </c>
      <c r="BW61" s="126" t="s">
        <v>111</v>
      </c>
      <c r="BX61" s="126" t="s">
        <v>5</v>
      </c>
      <c r="CL61" s="126" t="s">
        <v>19</v>
      </c>
      <c r="CM61" s="126" t="s">
        <v>91</v>
      </c>
    </row>
    <row r="62" s="7" customFormat="1" ht="16.5" customHeight="1">
      <c r="A62" s="127" t="s">
        <v>92</v>
      </c>
      <c r="B62" s="114"/>
      <c r="C62" s="115"/>
      <c r="D62" s="116" t="s">
        <v>112</v>
      </c>
      <c r="E62" s="116"/>
      <c r="F62" s="116"/>
      <c r="G62" s="116"/>
      <c r="H62" s="116"/>
      <c r="I62" s="117"/>
      <c r="J62" s="116" t="s">
        <v>113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9">
        <f>'SO06 - Lavice se zelení'!J30</f>
        <v>0</v>
      </c>
      <c r="AH62" s="117"/>
      <c r="AI62" s="117"/>
      <c r="AJ62" s="117"/>
      <c r="AK62" s="117"/>
      <c r="AL62" s="117"/>
      <c r="AM62" s="117"/>
      <c r="AN62" s="119">
        <f>SUM(AG62,AT62)</f>
        <v>0</v>
      </c>
      <c r="AO62" s="117"/>
      <c r="AP62" s="117"/>
      <c r="AQ62" s="120" t="s">
        <v>88</v>
      </c>
      <c r="AR62" s="121"/>
      <c r="AS62" s="122">
        <v>0</v>
      </c>
      <c r="AT62" s="123">
        <f>ROUND(SUM(AV62:AW62),2)</f>
        <v>0</v>
      </c>
      <c r="AU62" s="124">
        <f>'SO06 - Lavice se zelení'!P87</f>
        <v>0</v>
      </c>
      <c r="AV62" s="123">
        <f>'SO06 - Lavice se zelení'!J33</f>
        <v>0</v>
      </c>
      <c r="AW62" s="123">
        <f>'SO06 - Lavice se zelení'!J34</f>
        <v>0</v>
      </c>
      <c r="AX62" s="123">
        <f>'SO06 - Lavice se zelení'!J35</f>
        <v>0</v>
      </c>
      <c r="AY62" s="123">
        <f>'SO06 - Lavice se zelení'!J36</f>
        <v>0</v>
      </c>
      <c r="AZ62" s="123">
        <f>'SO06 - Lavice se zelení'!F33</f>
        <v>0</v>
      </c>
      <c r="BA62" s="123">
        <f>'SO06 - Lavice se zelení'!F34</f>
        <v>0</v>
      </c>
      <c r="BB62" s="123">
        <f>'SO06 - Lavice se zelení'!F35</f>
        <v>0</v>
      </c>
      <c r="BC62" s="123">
        <f>'SO06 - Lavice se zelení'!F36</f>
        <v>0</v>
      </c>
      <c r="BD62" s="125">
        <f>'SO06 - Lavice se zelení'!F37</f>
        <v>0</v>
      </c>
      <c r="BE62" s="7"/>
      <c r="BT62" s="126" t="s">
        <v>89</v>
      </c>
      <c r="BV62" s="126" t="s">
        <v>84</v>
      </c>
      <c r="BW62" s="126" t="s">
        <v>114</v>
      </c>
      <c r="BX62" s="126" t="s">
        <v>5</v>
      </c>
      <c r="CL62" s="126" t="s">
        <v>19</v>
      </c>
      <c r="CM62" s="126" t="s">
        <v>91</v>
      </c>
    </row>
    <row r="63" s="7" customFormat="1" ht="16.5" customHeight="1">
      <c r="A63" s="7"/>
      <c r="B63" s="114"/>
      <c r="C63" s="115"/>
      <c r="D63" s="116" t="s">
        <v>115</v>
      </c>
      <c r="E63" s="116"/>
      <c r="F63" s="116"/>
      <c r="G63" s="116"/>
      <c r="H63" s="116"/>
      <c r="I63" s="117"/>
      <c r="J63" s="116" t="s">
        <v>116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ROUND(SUM(AG64:AG65),2)</f>
        <v>0</v>
      </c>
      <c r="AH63" s="117"/>
      <c r="AI63" s="117"/>
      <c r="AJ63" s="117"/>
      <c r="AK63" s="117"/>
      <c r="AL63" s="117"/>
      <c r="AM63" s="117"/>
      <c r="AN63" s="119">
        <f>SUM(AG63,AT63)</f>
        <v>0</v>
      </c>
      <c r="AO63" s="117"/>
      <c r="AP63" s="117"/>
      <c r="AQ63" s="120" t="s">
        <v>88</v>
      </c>
      <c r="AR63" s="121"/>
      <c r="AS63" s="122">
        <f>ROUND(SUM(AS64:AS65),2)</f>
        <v>0</v>
      </c>
      <c r="AT63" s="123">
        <f>ROUND(SUM(AV63:AW63),2)</f>
        <v>0</v>
      </c>
      <c r="AU63" s="124">
        <f>ROUND(SUM(AU64:AU65),5)</f>
        <v>0</v>
      </c>
      <c r="AV63" s="123">
        <f>ROUND(AZ63*L29,2)</f>
        <v>0</v>
      </c>
      <c r="AW63" s="123">
        <f>ROUND(BA63*L30,2)</f>
        <v>0</v>
      </c>
      <c r="AX63" s="123">
        <f>ROUND(BB63*L29,2)</f>
        <v>0</v>
      </c>
      <c r="AY63" s="123">
        <f>ROUND(BC63*L30,2)</f>
        <v>0</v>
      </c>
      <c r="AZ63" s="123">
        <f>ROUND(SUM(AZ64:AZ65),2)</f>
        <v>0</v>
      </c>
      <c r="BA63" s="123">
        <f>ROUND(SUM(BA64:BA65),2)</f>
        <v>0</v>
      </c>
      <c r="BB63" s="123">
        <f>ROUND(SUM(BB64:BB65),2)</f>
        <v>0</v>
      </c>
      <c r="BC63" s="123">
        <f>ROUND(SUM(BC64:BC65),2)</f>
        <v>0</v>
      </c>
      <c r="BD63" s="125">
        <f>ROUND(SUM(BD64:BD65),2)</f>
        <v>0</v>
      </c>
      <c r="BE63" s="7"/>
      <c r="BS63" s="126" t="s">
        <v>81</v>
      </c>
      <c r="BT63" s="126" t="s">
        <v>89</v>
      </c>
      <c r="BU63" s="126" t="s">
        <v>83</v>
      </c>
      <c r="BV63" s="126" t="s">
        <v>84</v>
      </c>
      <c r="BW63" s="126" t="s">
        <v>117</v>
      </c>
      <c r="BX63" s="126" t="s">
        <v>5</v>
      </c>
      <c r="CL63" s="126" t="s">
        <v>19</v>
      </c>
      <c r="CM63" s="126" t="s">
        <v>91</v>
      </c>
    </row>
    <row r="64" s="4" customFormat="1" ht="16.5" customHeight="1">
      <c r="A64" s="127" t="s">
        <v>92</v>
      </c>
      <c r="B64" s="66"/>
      <c r="C64" s="128"/>
      <c r="D64" s="128"/>
      <c r="E64" s="129" t="s">
        <v>118</v>
      </c>
      <c r="F64" s="129"/>
      <c r="G64" s="129"/>
      <c r="H64" s="129"/>
      <c r="I64" s="129"/>
      <c r="J64" s="128"/>
      <c r="K64" s="129" t="s">
        <v>94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'07a - ASŘ'!J32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95</v>
      </c>
      <c r="AR64" s="68"/>
      <c r="AS64" s="132">
        <v>0</v>
      </c>
      <c r="AT64" s="133">
        <f>ROUND(SUM(AV64:AW64),2)</f>
        <v>0</v>
      </c>
      <c r="AU64" s="134">
        <f>'07a - ASŘ'!P98</f>
        <v>0</v>
      </c>
      <c r="AV64" s="133">
        <f>'07a - ASŘ'!J35</f>
        <v>0</v>
      </c>
      <c r="AW64" s="133">
        <f>'07a - ASŘ'!J36</f>
        <v>0</v>
      </c>
      <c r="AX64" s="133">
        <f>'07a - ASŘ'!J37</f>
        <v>0</v>
      </c>
      <c r="AY64" s="133">
        <f>'07a - ASŘ'!J38</f>
        <v>0</v>
      </c>
      <c r="AZ64" s="133">
        <f>'07a - ASŘ'!F35</f>
        <v>0</v>
      </c>
      <c r="BA64" s="133">
        <f>'07a - ASŘ'!F36</f>
        <v>0</v>
      </c>
      <c r="BB64" s="133">
        <f>'07a - ASŘ'!F37</f>
        <v>0</v>
      </c>
      <c r="BC64" s="133">
        <f>'07a - ASŘ'!F38</f>
        <v>0</v>
      </c>
      <c r="BD64" s="135">
        <f>'07a - ASŘ'!F39</f>
        <v>0</v>
      </c>
      <c r="BE64" s="4"/>
      <c r="BT64" s="136" t="s">
        <v>91</v>
      </c>
      <c r="BV64" s="136" t="s">
        <v>84</v>
      </c>
      <c r="BW64" s="136" t="s">
        <v>119</v>
      </c>
      <c r="BX64" s="136" t="s">
        <v>117</v>
      </c>
      <c r="CL64" s="136" t="s">
        <v>19</v>
      </c>
    </row>
    <row r="65" s="4" customFormat="1" ht="16.5" customHeight="1">
      <c r="A65" s="127" t="s">
        <v>92</v>
      </c>
      <c r="B65" s="66"/>
      <c r="C65" s="128"/>
      <c r="D65" s="128"/>
      <c r="E65" s="129" t="s">
        <v>120</v>
      </c>
      <c r="F65" s="129"/>
      <c r="G65" s="129"/>
      <c r="H65" s="129"/>
      <c r="I65" s="129"/>
      <c r="J65" s="128"/>
      <c r="K65" s="129" t="s">
        <v>104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'07b - Elektro'!J32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95</v>
      </c>
      <c r="AR65" s="68"/>
      <c r="AS65" s="132">
        <v>0</v>
      </c>
      <c r="AT65" s="133">
        <f>ROUND(SUM(AV65:AW65),2)</f>
        <v>0</v>
      </c>
      <c r="AU65" s="134">
        <f>'07b - Elektro'!P88</f>
        <v>0</v>
      </c>
      <c r="AV65" s="133">
        <f>'07b - Elektro'!J35</f>
        <v>0</v>
      </c>
      <c r="AW65" s="133">
        <f>'07b - Elektro'!J36</f>
        <v>0</v>
      </c>
      <c r="AX65" s="133">
        <f>'07b - Elektro'!J37</f>
        <v>0</v>
      </c>
      <c r="AY65" s="133">
        <f>'07b - Elektro'!J38</f>
        <v>0</v>
      </c>
      <c r="AZ65" s="133">
        <f>'07b - Elektro'!F35</f>
        <v>0</v>
      </c>
      <c r="BA65" s="133">
        <f>'07b - Elektro'!F36</f>
        <v>0</v>
      </c>
      <c r="BB65" s="133">
        <f>'07b - Elektro'!F37</f>
        <v>0</v>
      </c>
      <c r="BC65" s="133">
        <f>'07b - Elektro'!F38</f>
        <v>0</v>
      </c>
      <c r="BD65" s="135">
        <f>'07b - Elektro'!F39</f>
        <v>0</v>
      </c>
      <c r="BE65" s="4"/>
      <c r="BT65" s="136" t="s">
        <v>91</v>
      </c>
      <c r="BV65" s="136" t="s">
        <v>84</v>
      </c>
      <c r="BW65" s="136" t="s">
        <v>121</v>
      </c>
      <c r="BX65" s="136" t="s">
        <v>117</v>
      </c>
      <c r="CL65" s="136" t="s">
        <v>44</v>
      </c>
    </row>
    <row r="66" s="7" customFormat="1" ht="16.5" customHeight="1">
      <c r="A66" s="127" t="s">
        <v>92</v>
      </c>
      <c r="B66" s="114"/>
      <c r="C66" s="115"/>
      <c r="D66" s="116" t="s">
        <v>122</v>
      </c>
      <c r="E66" s="116"/>
      <c r="F66" s="116"/>
      <c r="G66" s="116"/>
      <c r="H66" s="116"/>
      <c r="I66" s="117"/>
      <c r="J66" s="116" t="s">
        <v>123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9">
        <f>'SO08 - Mobiliář'!J30</f>
        <v>0</v>
      </c>
      <c r="AH66" s="117"/>
      <c r="AI66" s="117"/>
      <c r="AJ66" s="117"/>
      <c r="AK66" s="117"/>
      <c r="AL66" s="117"/>
      <c r="AM66" s="117"/>
      <c r="AN66" s="119">
        <f>SUM(AG66,AT66)</f>
        <v>0</v>
      </c>
      <c r="AO66" s="117"/>
      <c r="AP66" s="117"/>
      <c r="AQ66" s="120" t="s">
        <v>88</v>
      </c>
      <c r="AR66" s="121"/>
      <c r="AS66" s="122">
        <v>0</v>
      </c>
      <c r="AT66" s="123">
        <f>ROUND(SUM(AV66:AW66),2)</f>
        <v>0</v>
      </c>
      <c r="AU66" s="124">
        <f>'SO08 - Mobiliář'!P84</f>
        <v>0</v>
      </c>
      <c r="AV66" s="123">
        <f>'SO08 - Mobiliář'!J33</f>
        <v>0</v>
      </c>
      <c r="AW66" s="123">
        <f>'SO08 - Mobiliář'!J34</f>
        <v>0</v>
      </c>
      <c r="AX66" s="123">
        <f>'SO08 - Mobiliář'!J35</f>
        <v>0</v>
      </c>
      <c r="AY66" s="123">
        <f>'SO08 - Mobiliář'!J36</f>
        <v>0</v>
      </c>
      <c r="AZ66" s="123">
        <f>'SO08 - Mobiliář'!F33</f>
        <v>0</v>
      </c>
      <c r="BA66" s="123">
        <f>'SO08 - Mobiliář'!F34</f>
        <v>0</v>
      </c>
      <c r="BB66" s="123">
        <f>'SO08 - Mobiliář'!F35</f>
        <v>0</v>
      </c>
      <c r="BC66" s="123">
        <f>'SO08 - Mobiliář'!F36</f>
        <v>0</v>
      </c>
      <c r="BD66" s="125">
        <f>'SO08 - Mobiliář'!F37</f>
        <v>0</v>
      </c>
      <c r="BE66" s="7"/>
      <c r="BT66" s="126" t="s">
        <v>89</v>
      </c>
      <c r="BV66" s="126" t="s">
        <v>84</v>
      </c>
      <c r="BW66" s="126" t="s">
        <v>124</v>
      </c>
      <c r="BX66" s="126" t="s">
        <v>5</v>
      </c>
      <c r="CL66" s="126" t="s">
        <v>19</v>
      </c>
      <c r="CM66" s="126" t="s">
        <v>91</v>
      </c>
    </row>
    <row r="67" s="7" customFormat="1" ht="16.5" customHeight="1">
      <c r="A67" s="127" t="s">
        <v>92</v>
      </c>
      <c r="B67" s="114"/>
      <c r="C67" s="115"/>
      <c r="D67" s="116" t="s">
        <v>125</v>
      </c>
      <c r="E67" s="116"/>
      <c r="F67" s="116"/>
      <c r="G67" s="116"/>
      <c r="H67" s="116"/>
      <c r="I67" s="117"/>
      <c r="J67" s="116" t="s">
        <v>126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9">
        <f>'SO20 - Přeložka vodovodu'!J30</f>
        <v>0</v>
      </c>
      <c r="AH67" s="117"/>
      <c r="AI67" s="117"/>
      <c r="AJ67" s="117"/>
      <c r="AK67" s="117"/>
      <c r="AL67" s="117"/>
      <c r="AM67" s="117"/>
      <c r="AN67" s="119">
        <f>SUM(AG67,AT67)</f>
        <v>0</v>
      </c>
      <c r="AO67" s="117"/>
      <c r="AP67" s="117"/>
      <c r="AQ67" s="120" t="s">
        <v>88</v>
      </c>
      <c r="AR67" s="121"/>
      <c r="AS67" s="122">
        <v>0</v>
      </c>
      <c r="AT67" s="123">
        <f>ROUND(SUM(AV67:AW67),2)</f>
        <v>0</v>
      </c>
      <c r="AU67" s="124">
        <f>'SO20 - Přeložka vodovodu'!P86</f>
        <v>0</v>
      </c>
      <c r="AV67" s="123">
        <f>'SO20 - Přeložka vodovodu'!J33</f>
        <v>0</v>
      </c>
      <c r="AW67" s="123">
        <f>'SO20 - Přeložka vodovodu'!J34</f>
        <v>0</v>
      </c>
      <c r="AX67" s="123">
        <f>'SO20 - Přeložka vodovodu'!J35</f>
        <v>0</v>
      </c>
      <c r="AY67" s="123">
        <f>'SO20 - Přeložka vodovodu'!J36</f>
        <v>0</v>
      </c>
      <c r="AZ67" s="123">
        <f>'SO20 - Přeložka vodovodu'!F33</f>
        <v>0</v>
      </c>
      <c r="BA67" s="123">
        <f>'SO20 - Přeložka vodovodu'!F34</f>
        <v>0</v>
      </c>
      <c r="BB67" s="123">
        <f>'SO20 - Přeložka vodovodu'!F35</f>
        <v>0</v>
      </c>
      <c r="BC67" s="123">
        <f>'SO20 - Přeložka vodovodu'!F36</f>
        <v>0</v>
      </c>
      <c r="BD67" s="125">
        <f>'SO20 - Přeložka vodovodu'!F37</f>
        <v>0</v>
      </c>
      <c r="BE67" s="7"/>
      <c r="BT67" s="126" t="s">
        <v>89</v>
      </c>
      <c r="BV67" s="126" t="s">
        <v>84</v>
      </c>
      <c r="BW67" s="126" t="s">
        <v>127</v>
      </c>
      <c r="BX67" s="126" t="s">
        <v>5</v>
      </c>
      <c r="CL67" s="126" t="s">
        <v>44</v>
      </c>
      <c r="CM67" s="126" t="s">
        <v>91</v>
      </c>
    </row>
    <row r="68" s="7" customFormat="1" ht="16.5" customHeight="1">
      <c r="A68" s="7"/>
      <c r="B68" s="114"/>
      <c r="C68" s="115"/>
      <c r="D68" s="116" t="s">
        <v>128</v>
      </c>
      <c r="E68" s="116"/>
      <c r="F68" s="116"/>
      <c r="G68" s="116"/>
      <c r="H68" s="116"/>
      <c r="I68" s="117"/>
      <c r="J68" s="116" t="s">
        <v>129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ROUND(SUM(AG69:AG70),2)</f>
        <v>0</v>
      </c>
      <c r="AH68" s="117"/>
      <c r="AI68" s="117"/>
      <c r="AJ68" s="117"/>
      <c r="AK68" s="117"/>
      <c r="AL68" s="117"/>
      <c r="AM68" s="117"/>
      <c r="AN68" s="119">
        <f>SUM(AG68,AT68)</f>
        <v>0</v>
      </c>
      <c r="AO68" s="117"/>
      <c r="AP68" s="117"/>
      <c r="AQ68" s="120" t="s">
        <v>88</v>
      </c>
      <c r="AR68" s="121"/>
      <c r="AS68" s="122">
        <f>ROUND(SUM(AS69:AS70),2)</f>
        <v>0</v>
      </c>
      <c r="AT68" s="123">
        <f>ROUND(SUM(AV68:AW68),2)</f>
        <v>0</v>
      </c>
      <c r="AU68" s="124">
        <f>ROUND(SUM(AU69:AU70),5)</f>
        <v>0</v>
      </c>
      <c r="AV68" s="123">
        <f>ROUND(AZ68*L29,2)</f>
        <v>0</v>
      </c>
      <c r="AW68" s="123">
        <f>ROUND(BA68*L30,2)</f>
        <v>0</v>
      </c>
      <c r="AX68" s="123">
        <f>ROUND(BB68*L29,2)</f>
        <v>0</v>
      </c>
      <c r="AY68" s="123">
        <f>ROUND(BC68*L30,2)</f>
        <v>0</v>
      </c>
      <c r="AZ68" s="123">
        <f>ROUND(SUM(AZ69:AZ70),2)</f>
        <v>0</v>
      </c>
      <c r="BA68" s="123">
        <f>ROUND(SUM(BA69:BA70),2)</f>
        <v>0</v>
      </c>
      <c r="BB68" s="123">
        <f>ROUND(SUM(BB69:BB70),2)</f>
        <v>0</v>
      </c>
      <c r="BC68" s="123">
        <f>ROUND(SUM(BC69:BC70),2)</f>
        <v>0</v>
      </c>
      <c r="BD68" s="125">
        <f>ROUND(SUM(BD69:BD70),2)</f>
        <v>0</v>
      </c>
      <c r="BE68" s="7"/>
      <c r="BS68" s="126" t="s">
        <v>81</v>
      </c>
      <c r="BT68" s="126" t="s">
        <v>89</v>
      </c>
      <c r="BU68" s="126" t="s">
        <v>83</v>
      </c>
      <c r="BV68" s="126" t="s">
        <v>84</v>
      </c>
      <c r="BW68" s="126" t="s">
        <v>130</v>
      </c>
      <c r="BX68" s="126" t="s">
        <v>5</v>
      </c>
      <c r="CL68" s="126" t="s">
        <v>44</v>
      </c>
      <c r="CM68" s="126" t="s">
        <v>91</v>
      </c>
    </row>
    <row r="69" s="4" customFormat="1" ht="16.5" customHeight="1">
      <c r="A69" s="127" t="s">
        <v>92</v>
      </c>
      <c r="B69" s="66"/>
      <c r="C69" s="128"/>
      <c r="D69" s="128"/>
      <c r="E69" s="129" t="s">
        <v>131</v>
      </c>
      <c r="F69" s="129"/>
      <c r="G69" s="129"/>
      <c r="H69" s="129"/>
      <c r="I69" s="129"/>
      <c r="J69" s="128"/>
      <c r="K69" s="129" t="s">
        <v>132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30">
        <f>'21a - Stavební práce'!J32</f>
        <v>0</v>
      </c>
      <c r="AH69" s="128"/>
      <c r="AI69" s="128"/>
      <c r="AJ69" s="128"/>
      <c r="AK69" s="128"/>
      <c r="AL69" s="128"/>
      <c r="AM69" s="128"/>
      <c r="AN69" s="130">
        <f>SUM(AG69,AT69)</f>
        <v>0</v>
      </c>
      <c r="AO69" s="128"/>
      <c r="AP69" s="128"/>
      <c r="AQ69" s="131" t="s">
        <v>95</v>
      </c>
      <c r="AR69" s="68"/>
      <c r="AS69" s="132">
        <v>0</v>
      </c>
      <c r="AT69" s="133">
        <f>ROUND(SUM(AV69:AW69),2)</f>
        <v>0</v>
      </c>
      <c r="AU69" s="134">
        <f>'21a - Stavební práce'!P93</f>
        <v>0</v>
      </c>
      <c r="AV69" s="133">
        <f>'21a - Stavební práce'!J35</f>
        <v>0</v>
      </c>
      <c r="AW69" s="133">
        <f>'21a - Stavební práce'!J36</f>
        <v>0</v>
      </c>
      <c r="AX69" s="133">
        <f>'21a - Stavební práce'!J37</f>
        <v>0</v>
      </c>
      <c r="AY69" s="133">
        <f>'21a - Stavební práce'!J38</f>
        <v>0</v>
      </c>
      <c r="AZ69" s="133">
        <f>'21a - Stavební práce'!F35</f>
        <v>0</v>
      </c>
      <c r="BA69" s="133">
        <f>'21a - Stavební práce'!F36</f>
        <v>0</v>
      </c>
      <c r="BB69" s="133">
        <f>'21a - Stavební práce'!F37</f>
        <v>0</v>
      </c>
      <c r="BC69" s="133">
        <f>'21a - Stavební práce'!F38</f>
        <v>0</v>
      </c>
      <c r="BD69" s="135">
        <f>'21a - Stavební práce'!F39</f>
        <v>0</v>
      </c>
      <c r="BE69" s="4"/>
      <c r="BT69" s="136" t="s">
        <v>91</v>
      </c>
      <c r="BV69" s="136" t="s">
        <v>84</v>
      </c>
      <c r="BW69" s="136" t="s">
        <v>133</v>
      </c>
      <c r="BX69" s="136" t="s">
        <v>130</v>
      </c>
      <c r="CL69" s="136" t="s">
        <v>44</v>
      </c>
    </row>
    <row r="70" s="4" customFormat="1" ht="16.5" customHeight="1">
      <c r="A70" s="127" t="s">
        <v>92</v>
      </c>
      <c r="B70" s="66"/>
      <c r="C70" s="128"/>
      <c r="D70" s="128"/>
      <c r="E70" s="129" t="s">
        <v>134</v>
      </c>
      <c r="F70" s="129"/>
      <c r="G70" s="129"/>
      <c r="H70" s="129"/>
      <c r="I70" s="129"/>
      <c r="J70" s="128"/>
      <c r="K70" s="129" t="s">
        <v>135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30">
        <f>'21b - Plynovody'!J32</f>
        <v>0</v>
      </c>
      <c r="AH70" s="128"/>
      <c r="AI70" s="128"/>
      <c r="AJ70" s="128"/>
      <c r="AK70" s="128"/>
      <c r="AL70" s="128"/>
      <c r="AM70" s="128"/>
      <c r="AN70" s="130">
        <f>SUM(AG70,AT70)</f>
        <v>0</v>
      </c>
      <c r="AO70" s="128"/>
      <c r="AP70" s="128"/>
      <c r="AQ70" s="131" t="s">
        <v>95</v>
      </c>
      <c r="AR70" s="68"/>
      <c r="AS70" s="132">
        <v>0</v>
      </c>
      <c r="AT70" s="133">
        <f>ROUND(SUM(AV70:AW70),2)</f>
        <v>0</v>
      </c>
      <c r="AU70" s="134">
        <f>'21b - Plynovody'!P93</f>
        <v>0</v>
      </c>
      <c r="AV70" s="133">
        <f>'21b - Plynovody'!J35</f>
        <v>0</v>
      </c>
      <c r="AW70" s="133">
        <f>'21b - Plynovody'!J36</f>
        <v>0</v>
      </c>
      <c r="AX70" s="133">
        <f>'21b - Plynovody'!J37</f>
        <v>0</v>
      </c>
      <c r="AY70" s="133">
        <f>'21b - Plynovody'!J38</f>
        <v>0</v>
      </c>
      <c r="AZ70" s="133">
        <f>'21b - Plynovody'!F35</f>
        <v>0</v>
      </c>
      <c r="BA70" s="133">
        <f>'21b - Plynovody'!F36</f>
        <v>0</v>
      </c>
      <c r="BB70" s="133">
        <f>'21b - Plynovody'!F37</f>
        <v>0</v>
      </c>
      <c r="BC70" s="133">
        <f>'21b - Plynovody'!F38</f>
        <v>0</v>
      </c>
      <c r="BD70" s="135">
        <f>'21b - Plynovody'!F39</f>
        <v>0</v>
      </c>
      <c r="BE70" s="4"/>
      <c r="BT70" s="136" t="s">
        <v>91</v>
      </c>
      <c r="BV70" s="136" t="s">
        <v>84</v>
      </c>
      <c r="BW70" s="136" t="s">
        <v>136</v>
      </c>
      <c r="BX70" s="136" t="s">
        <v>130</v>
      </c>
      <c r="CL70" s="136" t="s">
        <v>44</v>
      </c>
    </row>
    <row r="71" s="7" customFormat="1" ht="16.5" customHeight="1">
      <c r="A71" s="127" t="s">
        <v>92</v>
      </c>
      <c r="B71" s="114"/>
      <c r="C71" s="115"/>
      <c r="D71" s="116" t="s">
        <v>137</v>
      </c>
      <c r="E71" s="116"/>
      <c r="F71" s="116"/>
      <c r="G71" s="116"/>
      <c r="H71" s="116"/>
      <c r="I71" s="117"/>
      <c r="J71" s="116" t="s">
        <v>138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9">
        <f>'SO22 - Přeložky silnoproudu'!J30</f>
        <v>0</v>
      </c>
      <c r="AH71" s="117"/>
      <c r="AI71" s="117"/>
      <c r="AJ71" s="117"/>
      <c r="AK71" s="117"/>
      <c r="AL71" s="117"/>
      <c r="AM71" s="117"/>
      <c r="AN71" s="119">
        <f>SUM(AG71,AT71)</f>
        <v>0</v>
      </c>
      <c r="AO71" s="117"/>
      <c r="AP71" s="117"/>
      <c r="AQ71" s="120" t="s">
        <v>88</v>
      </c>
      <c r="AR71" s="121"/>
      <c r="AS71" s="122">
        <v>0</v>
      </c>
      <c r="AT71" s="123">
        <f>ROUND(SUM(AV71:AW71),2)</f>
        <v>0</v>
      </c>
      <c r="AU71" s="124">
        <f>'SO22 - Přeložky silnoproudu'!P88</f>
        <v>0</v>
      </c>
      <c r="AV71" s="123">
        <f>'SO22 - Přeložky silnoproudu'!J33</f>
        <v>0</v>
      </c>
      <c r="AW71" s="123">
        <f>'SO22 - Přeložky silnoproudu'!J34</f>
        <v>0</v>
      </c>
      <c r="AX71" s="123">
        <f>'SO22 - Přeložky silnoproudu'!J35</f>
        <v>0</v>
      </c>
      <c r="AY71" s="123">
        <f>'SO22 - Přeložky silnoproudu'!J36</f>
        <v>0</v>
      </c>
      <c r="AZ71" s="123">
        <f>'SO22 - Přeložky silnoproudu'!F33</f>
        <v>0</v>
      </c>
      <c r="BA71" s="123">
        <f>'SO22 - Přeložky silnoproudu'!F34</f>
        <v>0</v>
      </c>
      <c r="BB71" s="123">
        <f>'SO22 - Přeložky silnoproudu'!F35</f>
        <v>0</v>
      </c>
      <c r="BC71" s="123">
        <f>'SO22 - Přeložky silnoproudu'!F36</f>
        <v>0</v>
      </c>
      <c r="BD71" s="125">
        <f>'SO22 - Přeložky silnoproudu'!F37</f>
        <v>0</v>
      </c>
      <c r="BE71" s="7"/>
      <c r="BT71" s="126" t="s">
        <v>89</v>
      </c>
      <c r="BV71" s="126" t="s">
        <v>84</v>
      </c>
      <c r="BW71" s="126" t="s">
        <v>139</v>
      </c>
      <c r="BX71" s="126" t="s">
        <v>5</v>
      </c>
      <c r="CL71" s="126" t="s">
        <v>44</v>
      </c>
      <c r="CM71" s="126" t="s">
        <v>91</v>
      </c>
    </row>
    <row r="72" s="7" customFormat="1" ht="16.5" customHeight="1">
      <c r="A72" s="127" t="s">
        <v>92</v>
      </c>
      <c r="B72" s="114"/>
      <c r="C72" s="115"/>
      <c r="D72" s="116" t="s">
        <v>140</v>
      </c>
      <c r="E72" s="116"/>
      <c r="F72" s="116"/>
      <c r="G72" s="116"/>
      <c r="H72" s="116"/>
      <c r="I72" s="117"/>
      <c r="J72" s="116" t="s">
        <v>141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9">
        <f>'SO23 - Přeložky slaboproudu'!J30</f>
        <v>0</v>
      </c>
      <c r="AH72" s="117"/>
      <c r="AI72" s="117"/>
      <c r="AJ72" s="117"/>
      <c r="AK72" s="117"/>
      <c r="AL72" s="117"/>
      <c r="AM72" s="117"/>
      <c r="AN72" s="119">
        <f>SUM(AG72,AT72)</f>
        <v>0</v>
      </c>
      <c r="AO72" s="117"/>
      <c r="AP72" s="117"/>
      <c r="AQ72" s="120" t="s">
        <v>88</v>
      </c>
      <c r="AR72" s="121"/>
      <c r="AS72" s="122">
        <v>0</v>
      </c>
      <c r="AT72" s="123">
        <f>ROUND(SUM(AV72:AW72),2)</f>
        <v>0</v>
      </c>
      <c r="AU72" s="124">
        <f>'SO23 - Přeložky slaboproudu'!P88</f>
        <v>0</v>
      </c>
      <c r="AV72" s="123">
        <f>'SO23 - Přeložky slaboproudu'!J33</f>
        <v>0</v>
      </c>
      <c r="AW72" s="123">
        <f>'SO23 - Přeložky slaboproudu'!J34</f>
        <v>0</v>
      </c>
      <c r="AX72" s="123">
        <f>'SO23 - Přeložky slaboproudu'!J35</f>
        <v>0</v>
      </c>
      <c r="AY72" s="123">
        <f>'SO23 - Přeložky slaboproudu'!J36</f>
        <v>0</v>
      </c>
      <c r="AZ72" s="123">
        <f>'SO23 - Přeložky slaboproudu'!F33</f>
        <v>0</v>
      </c>
      <c r="BA72" s="123">
        <f>'SO23 - Přeložky slaboproudu'!F34</f>
        <v>0</v>
      </c>
      <c r="BB72" s="123">
        <f>'SO23 - Přeložky slaboproudu'!F35</f>
        <v>0</v>
      </c>
      <c r="BC72" s="123">
        <f>'SO23 - Přeložky slaboproudu'!F36</f>
        <v>0</v>
      </c>
      <c r="BD72" s="125">
        <f>'SO23 - Přeložky slaboproudu'!F37</f>
        <v>0</v>
      </c>
      <c r="BE72" s="7"/>
      <c r="BT72" s="126" t="s">
        <v>89</v>
      </c>
      <c r="BV72" s="126" t="s">
        <v>84</v>
      </c>
      <c r="BW72" s="126" t="s">
        <v>142</v>
      </c>
      <c r="BX72" s="126" t="s">
        <v>5</v>
      </c>
      <c r="CL72" s="126" t="s">
        <v>44</v>
      </c>
      <c r="CM72" s="126" t="s">
        <v>91</v>
      </c>
    </row>
    <row r="73" s="7" customFormat="1" ht="16.5" customHeight="1">
      <c r="A73" s="7"/>
      <c r="B73" s="114"/>
      <c r="C73" s="115"/>
      <c r="D73" s="116" t="s">
        <v>143</v>
      </c>
      <c r="E73" s="116"/>
      <c r="F73" s="116"/>
      <c r="G73" s="116"/>
      <c r="H73" s="116"/>
      <c r="I73" s="117"/>
      <c r="J73" s="116" t="s">
        <v>144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8">
        <f>ROUND(SUM(AG74:AG76),2)</f>
        <v>0</v>
      </c>
      <c r="AH73" s="117"/>
      <c r="AI73" s="117"/>
      <c r="AJ73" s="117"/>
      <c r="AK73" s="117"/>
      <c r="AL73" s="117"/>
      <c r="AM73" s="117"/>
      <c r="AN73" s="119">
        <f>SUM(AG73,AT73)</f>
        <v>0</v>
      </c>
      <c r="AO73" s="117"/>
      <c r="AP73" s="117"/>
      <c r="AQ73" s="120" t="s">
        <v>88</v>
      </c>
      <c r="AR73" s="121"/>
      <c r="AS73" s="122">
        <f>ROUND(SUM(AS74:AS76),2)</f>
        <v>0</v>
      </c>
      <c r="AT73" s="123">
        <f>ROUND(SUM(AV73:AW73),2)</f>
        <v>0</v>
      </c>
      <c r="AU73" s="124">
        <f>ROUND(SUM(AU74:AU76),5)</f>
        <v>0</v>
      </c>
      <c r="AV73" s="123">
        <f>ROUND(AZ73*L29,2)</f>
        <v>0</v>
      </c>
      <c r="AW73" s="123">
        <f>ROUND(BA73*L30,2)</f>
        <v>0</v>
      </c>
      <c r="AX73" s="123">
        <f>ROUND(BB73*L29,2)</f>
        <v>0</v>
      </c>
      <c r="AY73" s="123">
        <f>ROUND(BC73*L30,2)</f>
        <v>0</v>
      </c>
      <c r="AZ73" s="123">
        <f>ROUND(SUM(AZ74:AZ76),2)</f>
        <v>0</v>
      </c>
      <c r="BA73" s="123">
        <f>ROUND(SUM(BA74:BA76),2)</f>
        <v>0</v>
      </c>
      <c r="BB73" s="123">
        <f>ROUND(SUM(BB74:BB76),2)</f>
        <v>0</v>
      </c>
      <c r="BC73" s="123">
        <f>ROUND(SUM(BC74:BC76),2)</f>
        <v>0</v>
      </c>
      <c r="BD73" s="125">
        <f>ROUND(SUM(BD74:BD76),2)</f>
        <v>0</v>
      </c>
      <c r="BE73" s="7"/>
      <c r="BS73" s="126" t="s">
        <v>81</v>
      </c>
      <c r="BT73" s="126" t="s">
        <v>89</v>
      </c>
      <c r="BU73" s="126" t="s">
        <v>83</v>
      </c>
      <c r="BV73" s="126" t="s">
        <v>84</v>
      </c>
      <c r="BW73" s="126" t="s">
        <v>145</v>
      </c>
      <c r="BX73" s="126" t="s">
        <v>5</v>
      </c>
      <c r="CL73" s="126" t="s">
        <v>19</v>
      </c>
      <c r="CM73" s="126" t="s">
        <v>91</v>
      </c>
    </row>
    <row r="74" s="4" customFormat="1" ht="16.5" customHeight="1">
      <c r="A74" s="127" t="s">
        <v>92</v>
      </c>
      <c r="B74" s="66"/>
      <c r="C74" s="128"/>
      <c r="D74" s="128"/>
      <c r="E74" s="129" t="s">
        <v>146</v>
      </c>
      <c r="F74" s="129"/>
      <c r="G74" s="129"/>
      <c r="H74" s="129"/>
      <c r="I74" s="129"/>
      <c r="J74" s="128"/>
      <c r="K74" s="129" t="s">
        <v>147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30">
        <f>'40a - Potrubí'!J32</f>
        <v>0</v>
      </c>
      <c r="AH74" s="128"/>
      <c r="AI74" s="128"/>
      <c r="AJ74" s="128"/>
      <c r="AK74" s="128"/>
      <c r="AL74" s="128"/>
      <c r="AM74" s="128"/>
      <c r="AN74" s="130">
        <f>SUM(AG74,AT74)</f>
        <v>0</v>
      </c>
      <c r="AO74" s="128"/>
      <c r="AP74" s="128"/>
      <c r="AQ74" s="131" t="s">
        <v>95</v>
      </c>
      <c r="AR74" s="68"/>
      <c r="AS74" s="132">
        <v>0</v>
      </c>
      <c r="AT74" s="133">
        <f>ROUND(SUM(AV74:AW74),2)</f>
        <v>0</v>
      </c>
      <c r="AU74" s="134">
        <f>'40a - Potrubí'!P91</f>
        <v>0</v>
      </c>
      <c r="AV74" s="133">
        <f>'40a - Potrubí'!J35</f>
        <v>0</v>
      </c>
      <c r="AW74" s="133">
        <f>'40a - Potrubí'!J36</f>
        <v>0</v>
      </c>
      <c r="AX74" s="133">
        <f>'40a - Potrubí'!J37</f>
        <v>0</v>
      </c>
      <c r="AY74" s="133">
        <f>'40a - Potrubí'!J38</f>
        <v>0</v>
      </c>
      <c r="AZ74" s="133">
        <f>'40a - Potrubí'!F35</f>
        <v>0</v>
      </c>
      <c r="BA74" s="133">
        <f>'40a - Potrubí'!F36</f>
        <v>0</v>
      </c>
      <c r="BB74" s="133">
        <f>'40a - Potrubí'!F37</f>
        <v>0</v>
      </c>
      <c r="BC74" s="133">
        <f>'40a - Potrubí'!F38</f>
        <v>0</v>
      </c>
      <c r="BD74" s="135">
        <f>'40a - Potrubí'!F39</f>
        <v>0</v>
      </c>
      <c r="BE74" s="4"/>
      <c r="BT74" s="136" t="s">
        <v>91</v>
      </c>
      <c r="BV74" s="136" t="s">
        <v>84</v>
      </c>
      <c r="BW74" s="136" t="s">
        <v>148</v>
      </c>
      <c r="BX74" s="136" t="s">
        <v>145</v>
      </c>
      <c r="CL74" s="136" t="s">
        <v>19</v>
      </c>
    </row>
    <row r="75" s="4" customFormat="1" ht="16.5" customHeight="1">
      <c r="A75" s="127" t="s">
        <v>92</v>
      </c>
      <c r="B75" s="66"/>
      <c r="C75" s="128"/>
      <c r="D75" s="128"/>
      <c r="E75" s="129" t="s">
        <v>149</v>
      </c>
      <c r="F75" s="129"/>
      <c r="G75" s="129"/>
      <c r="H75" s="129"/>
      <c r="I75" s="129"/>
      <c r="J75" s="128"/>
      <c r="K75" s="129" t="s">
        <v>150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30">
        <f>'40b - Šachty'!J32</f>
        <v>0</v>
      </c>
      <c r="AH75" s="128"/>
      <c r="AI75" s="128"/>
      <c r="AJ75" s="128"/>
      <c r="AK75" s="128"/>
      <c r="AL75" s="128"/>
      <c r="AM75" s="128"/>
      <c r="AN75" s="130">
        <f>SUM(AG75,AT75)</f>
        <v>0</v>
      </c>
      <c r="AO75" s="128"/>
      <c r="AP75" s="128"/>
      <c r="AQ75" s="131" t="s">
        <v>95</v>
      </c>
      <c r="AR75" s="68"/>
      <c r="AS75" s="132">
        <v>0</v>
      </c>
      <c r="AT75" s="133">
        <f>ROUND(SUM(AV75:AW75),2)</f>
        <v>0</v>
      </c>
      <c r="AU75" s="134">
        <f>'40b - Šachty'!P90</f>
        <v>0</v>
      </c>
      <c r="AV75" s="133">
        <f>'40b - Šachty'!J35</f>
        <v>0</v>
      </c>
      <c r="AW75" s="133">
        <f>'40b - Šachty'!J36</f>
        <v>0</v>
      </c>
      <c r="AX75" s="133">
        <f>'40b - Šachty'!J37</f>
        <v>0</v>
      </c>
      <c r="AY75" s="133">
        <f>'40b - Šachty'!J38</f>
        <v>0</v>
      </c>
      <c r="AZ75" s="133">
        <f>'40b - Šachty'!F35</f>
        <v>0</v>
      </c>
      <c r="BA75" s="133">
        <f>'40b - Šachty'!F36</f>
        <v>0</v>
      </c>
      <c r="BB75" s="133">
        <f>'40b - Šachty'!F37</f>
        <v>0</v>
      </c>
      <c r="BC75" s="133">
        <f>'40b - Šachty'!F38</f>
        <v>0</v>
      </c>
      <c r="BD75" s="135">
        <f>'40b - Šachty'!F39</f>
        <v>0</v>
      </c>
      <c r="BE75" s="4"/>
      <c r="BT75" s="136" t="s">
        <v>91</v>
      </c>
      <c r="BV75" s="136" t="s">
        <v>84</v>
      </c>
      <c r="BW75" s="136" t="s">
        <v>151</v>
      </c>
      <c r="BX75" s="136" t="s">
        <v>145</v>
      </c>
      <c r="CL75" s="136" t="s">
        <v>19</v>
      </c>
    </row>
    <row r="76" s="4" customFormat="1" ht="16.5" customHeight="1">
      <c r="A76" s="127" t="s">
        <v>92</v>
      </c>
      <c r="B76" s="66"/>
      <c r="C76" s="128"/>
      <c r="D76" s="128"/>
      <c r="E76" s="129" t="s">
        <v>152</v>
      </c>
      <c r="F76" s="129"/>
      <c r="G76" s="129"/>
      <c r="H76" s="129"/>
      <c r="I76" s="129"/>
      <c r="J76" s="128"/>
      <c r="K76" s="129" t="s">
        <v>153</v>
      </c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30">
        <f>'40c - Retenční nádrž'!J32</f>
        <v>0</v>
      </c>
      <c r="AH76" s="128"/>
      <c r="AI76" s="128"/>
      <c r="AJ76" s="128"/>
      <c r="AK76" s="128"/>
      <c r="AL76" s="128"/>
      <c r="AM76" s="128"/>
      <c r="AN76" s="130">
        <f>SUM(AG76,AT76)</f>
        <v>0</v>
      </c>
      <c r="AO76" s="128"/>
      <c r="AP76" s="128"/>
      <c r="AQ76" s="131" t="s">
        <v>95</v>
      </c>
      <c r="AR76" s="68"/>
      <c r="AS76" s="132">
        <v>0</v>
      </c>
      <c r="AT76" s="133">
        <f>ROUND(SUM(AV76:AW76),2)</f>
        <v>0</v>
      </c>
      <c r="AU76" s="134">
        <f>'40c - Retenční nádrž'!P90</f>
        <v>0</v>
      </c>
      <c r="AV76" s="133">
        <f>'40c - Retenční nádrž'!J35</f>
        <v>0</v>
      </c>
      <c r="AW76" s="133">
        <f>'40c - Retenční nádrž'!J36</f>
        <v>0</v>
      </c>
      <c r="AX76" s="133">
        <f>'40c - Retenční nádrž'!J37</f>
        <v>0</v>
      </c>
      <c r="AY76" s="133">
        <f>'40c - Retenční nádrž'!J38</f>
        <v>0</v>
      </c>
      <c r="AZ76" s="133">
        <f>'40c - Retenční nádrž'!F35</f>
        <v>0</v>
      </c>
      <c r="BA76" s="133">
        <f>'40c - Retenční nádrž'!F36</f>
        <v>0</v>
      </c>
      <c r="BB76" s="133">
        <f>'40c - Retenční nádrž'!F37</f>
        <v>0</v>
      </c>
      <c r="BC76" s="133">
        <f>'40c - Retenční nádrž'!F38</f>
        <v>0</v>
      </c>
      <c r="BD76" s="135">
        <f>'40c - Retenční nádrž'!F39</f>
        <v>0</v>
      </c>
      <c r="BE76" s="4"/>
      <c r="BT76" s="136" t="s">
        <v>91</v>
      </c>
      <c r="BV76" s="136" t="s">
        <v>84</v>
      </c>
      <c r="BW76" s="136" t="s">
        <v>154</v>
      </c>
      <c r="BX76" s="136" t="s">
        <v>145</v>
      </c>
      <c r="CL76" s="136" t="s">
        <v>19</v>
      </c>
    </row>
    <row r="77" s="7" customFormat="1" ht="16.5" customHeight="1">
      <c r="A77" s="127" t="s">
        <v>92</v>
      </c>
      <c r="B77" s="114"/>
      <c r="C77" s="115"/>
      <c r="D77" s="116" t="s">
        <v>155</v>
      </c>
      <c r="E77" s="116"/>
      <c r="F77" s="116"/>
      <c r="G77" s="116"/>
      <c r="H77" s="116"/>
      <c r="I77" s="117"/>
      <c r="J77" s="116" t="s">
        <v>156</v>
      </c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9">
        <f>'SO41 - Areálový vodovod'!J30</f>
        <v>0</v>
      </c>
      <c r="AH77" s="117"/>
      <c r="AI77" s="117"/>
      <c r="AJ77" s="117"/>
      <c r="AK77" s="117"/>
      <c r="AL77" s="117"/>
      <c r="AM77" s="117"/>
      <c r="AN77" s="119">
        <f>SUM(AG77,AT77)</f>
        <v>0</v>
      </c>
      <c r="AO77" s="117"/>
      <c r="AP77" s="117"/>
      <c r="AQ77" s="120" t="s">
        <v>88</v>
      </c>
      <c r="AR77" s="121"/>
      <c r="AS77" s="122">
        <v>0</v>
      </c>
      <c r="AT77" s="123">
        <f>ROUND(SUM(AV77:AW77),2)</f>
        <v>0</v>
      </c>
      <c r="AU77" s="124">
        <f>'SO41 - Areálový vodovod'!P84</f>
        <v>0</v>
      </c>
      <c r="AV77" s="123">
        <f>'SO41 - Areálový vodovod'!J33</f>
        <v>0</v>
      </c>
      <c r="AW77" s="123">
        <f>'SO41 - Areálový vodovod'!J34</f>
        <v>0</v>
      </c>
      <c r="AX77" s="123">
        <f>'SO41 - Areálový vodovod'!J35</f>
        <v>0</v>
      </c>
      <c r="AY77" s="123">
        <f>'SO41 - Areálový vodovod'!J36</f>
        <v>0</v>
      </c>
      <c r="AZ77" s="123">
        <f>'SO41 - Areálový vodovod'!F33</f>
        <v>0</v>
      </c>
      <c r="BA77" s="123">
        <f>'SO41 - Areálový vodovod'!F34</f>
        <v>0</v>
      </c>
      <c r="BB77" s="123">
        <f>'SO41 - Areálový vodovod'!F35</f>
        <v>0</v>
      </c>
      <c r="BC77" s="123">
        <f>'SO41 - Areálový vodovod'!F36</f>
        <v>0</v>
      </c>
      <c r="BD77" s="125">
        <f>'SO41 - Areálový vodovod'!F37</f>
        <v>0</v>
      </c>
      <c r="BE77" s="7"/>
      <c r="BT77" s="126" t="s">
        <v>89</v>
      </c>
      <c r="BV77" s="126" t="s">
        <v>84</v>
      </c>
      <c r="BW77" s="126" t="s">
        <v>157</v>
      </c>
      <c r="BX77" s="126" t="s">
        <v>5</v>
      </c>
      <c r="CL77" s="126" t="s">
        <v>19</v>
      </c>
      <c r="CM77" s="126" t="s">
        <v>91</v>
      </c>
    </row>
    <row r="78" s="7" customFormat="1" ht="16.5" customHeight="1">
      <c r="A78" s="7"/>
      <c r="B78" s="114"/>
      <c r="C78" s="115"/>
      <c r="D78" s="116" t="s">
        <v>158</v>
      </c>
      <c r="E78" s="116"/>
      <c r="F78" s="116"/>
      <c r="G78" s="116"/>
      <c r="H78" s="116"/>
      <c r="I78" s="117"/>
      <c r="J78" s="116" t="s">
        <v>159</v>
      </c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8">
        <f>ROUND(SUM(AG79:AG80),2)</f>
        <v>0</v>
      </c>
      <c r="AH78" s="117"/>
      <c r="AI78" s="117"/>
      <c r="AJ78" s="117"/>
      <c r="AK78" s="117"/>
      <c r="AL78" s="117"/>
      <c r="AM78" s="117"/>
      <c r="AN78" s="119">
        <f>SUM(AG78,AT78)</f>
        <v>0</v>
      </c>
      <c r="AO78" s="117"/>
      <c r="AP78" s="117"/>
      <c r="AQ78" s="120" t="s">
        <v>88</v>
      </c>
      <c r="AR78" s="121"/>
      <c r="AS78" s="122">
        <f>ROUND(SUM(AS79:AS80),2)</f>
        <v>0</v>
      </c>
      <c r="AT78" s="123">
        <f>ROUND(SUM(AV78:AW78),2)</f>
        <v>0</v>
      </c>
      <c r="AU78" s="124">
        <f>ROUND(SUM(AU79:AU80),5)</f>
        <v>0</v>
      </c>
      <c r="AV78" s="123">
        <f>ROUND(AZ78*L29,2)</f>
        <v>0</v>
      </c>
      <c r="AW78" s="123">
        <f>ROUND(BA78*L30,2)</f>
        <v>0</v>
      </c>
      <c r="AX78" s="123">
        <f>ROUND(BB78*L29,2)</f>
        <v>0</v>
      </c>
      <c r="AY78" s="123">
        <f>ROUND(BC78*L30,2)</f>
        <v>0</v>
      </c>
      <c r="AZ78" s="123">
        <f>ROUND(SUM(AZ79:AZ80),2)</f>
        <v>0</v>
      </c>
      <c r="BA78" s="123">
        <f>ROUND(SUM(BA79:BA80),2)</f>
        <v>0</v>
      </c>
      <c r="BB78" s="123">
        <f>ROUND(SUM(BB79:BB80),2)</f>
        <v>0</v>
      </c>
      <c r="BC78" s="123">
        <f>ROUND(SUM(BC79:BC80),2)</f>
        <v>0</v>
      </c>
      <c r="BD78" s="125">
        <f>ROUND(SUM(BD79:BD80),2)</f>
        <v>0</v>
      </c>
      <c r="BE78" s="7"/>
      <c r="BS78" s="126" t="s">
        <v>81</v>
      </c>
      <c r="BT78" s="126" t="s">
        <v>89</v>
      </c>
      <c r="BU78" s="126" t="s">
        <v>83</v>
      </c>
      <c r="BV78" s="126" t="s">
        <v>84</v>
      </c>
      <c r="BW78" s="126" t="s">
        <v>160</v>
      </c>
      <c r="BX78" s="126" t="s">
        <v>5</v>
      </c>
      <c r="CL78" s="126" t="s">
        <v>44</v>
      </c>
      <c r="CM78" s="126" t="s">
        <v>91</v>
      </c>
    </row>
    <row r="79" s="4" customFormat="1" ht="16.5" customHeight="1">
      <c r="A79" s="127" t="s">
        <v>92</v>
      </c>
      <c r="B79" s="66"/>
      <c r="C79" s="128"/>
      <c r="D79" s="128"/>
      <c r="E79" s="129" t="s">
        <v>161</v>
      </c>
      <c r="F79" s="129"/>
      <c r="G79" s="129"/>
      <c r="H79" s="129"/>
      <c r="I79" s="129"/>
      <c r="J79" s="128"/>
      <c r="K79" s="129" t="s">
        <v>132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30">
        <f>'42a - Stavební práce'!J32</f>
        <v>0</v>
      </c>
      <c r="AH79" s="128"/>
      <c r="AI79" s="128"/>
      <c r="AJ79" s="128"/>
      <c r="AK79" s="128"/>
      <c r="AL79" s="128"/>
      <c r="AM79" s="128"/>
      <c r="AN79" s="130">
        <f>SUM(AG79,AT79)</f>
        <v>0</v>
      </c>
      <c r="AO79" s="128"/>
      <c r="AP79" s="128"/>
      <c r="AQ79" s="131" t="s">
        <v>95</v>
      </c>
      <c r="AR79" s="68"/>
      <c r="AS79" s="132">
        <v>0</v>
      </c>
      <c r="AT79" s="133">
        <f>ROUND(SUM(AV79:AW79),2)</f>
        <v>0</v>
      </c>
      <c r="AU79" s="134">
        <f>'42a - Stavební práce'!P93</f>
        <v>0</v>
      </c>
      <c r="AV79" s="133">
        <f>'42a - Stavební práce'!J35</f>
        <v>0</v>
      </c>
      <c r="AW79" s="133">
        <f>'42a - Stavební práce'!J36</f>
        <v>0</v>
      </c>
      <c r="AX79" s="133">
        <f>'42a - Stavební práce'!J37</f>
        <v>0</v>
      </c>
      <c r="AY79" s="133">
        <f>'42a - Stavební práce'!J38</f>
        <v>0</v>
      </c>
      <c r="AZ79" s="133">
        <f>'42a - Stavební práce'!F35</f>
        <v>0</v>
      </c>
      <c r="BA79" s="133">
        <f>'42a - Stavební práce'!F36</f>
        <v>0</v>
      </c>
      <c r="BB79" s="133">
        <f>'42a - Stavební práce'!F37</f>
        <v>0</v>
      </c>
      <c r="BC79" s="133">
        <f>'42a - Stavební práce'!F38</f>
        <v>0</v>
      </c>
      <c r="BD79" s="135">
        <f>'42a - Stavební práce'!F39</f>
        <v>0</v>
      </c>
      <c r="BE79" s="4"/>
      <c r="BT79" s="136" t="s">
        <v>91</v>
      </c>
      <c r="BV79" s="136" t="s">
        <v>84</v>
      </c>
      <c r="BW79" s="136" t="s">
        <v>162</v>
      </c>
      <c r="BX79" s="136" t="s">
        <v>160</v>
      </c>
      <c r="CL79" s="136" t="s">
        <v>44</v>
      </c>
    </row>
    <row r="80" s="4" customFormat="1" ht="16.5" customHeight="1">
      <c r="A80" s="127" t="s">
        <v>92</v>
      </c>
      <c r="B80" s="66"/>
      <c r="C80" s="128"/>
      <c r="D80" s="128"/>
      <c r="E80" s="129" t="s">
        <v>163</v>
      </c>
      <c r="F80" s="129"/>
      <c r="G80" s="129"/>
      <c r="H80" s="129"/>
      <c r="I80" s="129"/>
      <c r="J80" s="128"/>
      <c r="K80" s="129" t="s">
        <v>164</v>
      </c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30">
        <f>'42b - Přípojky'!J32</f>
        <v>0</v>
      </c>
      <c r="AH80" s="128"/>
      <c r="AI80" s="128"/>
      <c r="AJ80" s="128"/>
      <c r="AK80" s="128"/>
      <c r="AL80" s="128"/>
      <c r="AM80" s="128"/>
      <c r="AN80" s="130">
        <f>SUM(AG80,AT80)</f>
        <v>0</v>
      </c>
      <c r="AO80" s="128"/>
      <c r="AP80" s="128"/>
      <c r="AQ80" s="131" t="s">
        <v>95</v>
      </c>
      <c r="AR80" s="68"/>
      <c r="AS80" s="132">
        <v>0</v>
      </c>
      <c r="AT80" s="133">
        <f>ROUND(SUM(AV80:AW80),2)</f>
        <v>0</v>
      </c>
      <c r="AU80" s="134">
        <f>'42b - Přípojky'!P92</f>
        <v>0</v>
      </c>
      <c r="AV80" s="133">
        <f>'42b - Přípojky'!J35</f>
        <v>0</v>
      </c>
      <c r="AW80" s="133">
        <f>'42b - Přípojky'!J36</f>
        <v>0</v>
      </c>
      <c r="AX80" s="133">
        <f>'42b - Přípojky'!J37</f>
        <v>0</v>
      </c>
      <c r="AY80" s="133">
        <f>'42b - Přípojky'!J38</f>
        <v>0</v>
      </c>
      <c r="AZ80" s="133">
        <f>'42b - Přípojky'!F35</f>
        <v>0</v>
      </c>
      <c r="BA80" s="133">
        <f>'42b - Přípojky'!F36</f>
        <v>0</v>
      </c>
      <c r="BB80" s="133">
        <f>'42b - Přípojky'!F37</f>
        <v>0</v>
      </c>
      <c r="BC80" s="133">
        <f>'42b - Přípojky'!F38</f>
        <v>0</v>
      </c>
      <c r="BD80" s="135">
        <f>'42b - Přípojky'!F39</f>
        <v>0</v>
      </c>
      <c r="BE80" s="4"/>
      <c r="BT80" s="136" t="s">
        <v>91</v>
      </c>
      <c r="BV80" s="136" t="s">
        <v>84</v>
      </c>
      <c r="BW80" s="136" t="s">
        <v>165</v>
      </c>
      <c r="BX80" s="136" t="s">
        <v>160</v>
      </c>
      <c r="CL80" s="136" t="s">
        <v>44</v>
      </c>
    </row>
    <row r="81" s="7" customFormat="1" ht="16.5" customHeight="1">
      <c r="A81" s="127" t="s">
        <v>92</v>
      </c>
      <c r="B81" s="114"/>
      <c r="C81" s="115"/>
      <c r="D81" s="116" t="s">
        <v>166</v>
      </c>
      <c r="E81" s="116"/>
      <c r="F81" s="116"/>
      <c r="G81" s="116"/>
      <c r="H81" s="116"/>
      <c r="I81" s="117"/>
      <c r="J81" s="116" t="s">
        <v>167</v>
      </c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9">
        <f>'SO43 - Areálový silnoproud'!J30</f>
        <v>0</v>
      </c>
      <c r="AH81" s="117"/>
      <c r="AI81" s="117"/>
      <c r="AJ81" s="117"/>
      <c r="AK81" s="117"/>
      <c r="AL81" s="117"/>
      <c r="AM81" s="117"/>
      <c r="AN81" s="119">
        <f>SUM(AG81,AT81)</f>
        <v>0</v>
      </c>
      <c r="AO81" s="117"/>
      <c r="AP81" s="117"/>
      <c r="AQ81" s="120" t="s">
        <v>88</v>
      </c>
      <c r="AR81" s="121"/>
      <c r="AS81" s="122">
        <v>0</v>
      </c>
      <c r="AT81" s="123">
        <f>ROUND(SUM(AV81:AW81),2)</f>
        <v>0</v>
      </c>
      <c r="AU81" s="124">
        <f>'SO43 - Areálový silnoproud'!P88</f>
        <v>0</v>
      </c>
      <c r="AV81" s="123">
        <f>'SO43 - Areálový silnoproud'!J33</f>
        <v>0</v>
      </c>
      <c r="AW81" s="123">
        <f>'SO43 - Areálový silnoproud'!J34</f>
        <v>0</v>
      </c>
      <c r="AX81" s="123">
        <f>'SO43 - Areálový silnoproud'!J35</f>
        <v>0</v>
      </c>
      <c r="AY81" s="123">
        <f>'SO43 - Areálový silnoproud'!J36</f>
        <v>0</v>
      </c>
      <c r="AZ81" s="123">
        <f>'SO43 - Areálový silnoproud'!F33</f>
        <v>0</v>
      </c>
      <c r="BA81" s="123">
        <f>'SO43 - Areálový silnoproud'!F34</f>
        <v>0</v>
      </c>
      <c r="BB81" s="123">
        <f>'SO43 - Areálový silnoproud'!F35</f>
        <v>0</v>
      </c>
      <c r="BC81" s="123">
        <f>'SO43 - Areálový silnoproud'!F36</f>
        <v>0</v>
      </c>
      <c r="BD81" s="125">
        <f>'SO43 - Areálový silnoproud'!F37</f>
        <v>0</v>
      </c>
      <c r="BE81" s="7"/>
      <c r="BT81" s="126" t="s">
        <v>89</v>
      </c>
      <c r="BV81" s="126" t="s">
        <v>84</v>
      </c>
      <c r="BW81" s="126" t="s">
        <v>168</v>
      </c>
      <c r="BX81" s="126" t="s">
        <v>5</v>
      </c>
      <c r="CL81" s="126" t="s">
        <v>44</v>
      </c>
      <c r="CM81" s="126" t="s">
        <v>91</v>
      </c>
    </row>
    <row r="82" s="7" customFormat="1" ht="16.5" customHeight="1">
      <c r="A82" s="127" t="s">
        <v>92</v>
      </c>
      <c r="B82" s="114"/>
      <c r="C82" s="115"/>
      <c r="D82" s="116" t="s">
        <v>169</v>
      </c>
      <c r="E82" s="116"/>
      <c r="F82" s="116"/>
      <c r="G82" s="116"/>
      <c r="H82" s="116"/>
      <c r="I82" s="117"/>
      <c r="J82" s="116" t="s">
        <v>170</v>
      </c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9">
        <f>'SO44 - Areálový slaboproud'!J30</f>
        <v>0</v>
      </c>
      <c r="AH82" s="117"/>
      <c r="AI82" s="117"/>
      <c r="AJ82" s="117"/>
      <c r="AK82" s="117"/>
      <c r="AL82" s="117"/>
      <c r="AM82" s="117"/>
      <c r="AN82" s="119">
        <f>SUM(AG82,AT82)</f>
        <v>0</v>
      </c>
      <c r="AO82" s="117"/>
      <c r="AP82" s="117"/>
      <c r="AQ82" s="120" t="s">
        <v>88</v>
      </c>
      <c r="AR82" s="121"/>
      <c r="AS82" s="122">
        <v>0</v>
      </c>
      <c r="AT82" s="123">
        <f>ROUND(SUM(AV82:AW82),2)</f>
        <v>0</v>
      </c>
      <c r="AU82" s="124">
        <f>'SO44 - Areálový slaboproud'!P88</f>
        <v>0</v>
      </c>
      <c r="AV82" s="123">
        <f>'SO44 - Areálový slaboproud'!J33</f>
        <v>0</v>
      </c>
      <c r="AW82" s="123">
        <f>'SO44 - Areálový slaboproud'!J34</f>
        <v>0</v>
      </c>
      <c r="AX82" s="123">
        <f>'SO44 - Areálový slaboproud'!J35</f>
        <v>0</v>
      </c>
      <c r="AY82" s="123">
        <f>'SO44 - Areálový slaboproud'!J36</f>
        <v>0</v>
      </c>
      <c r="AZ82" s="123">
        <f>'SO44 - Areálový slaboproud'!F33</f>
        <v>0</v>
      </c>
      <c r="BA82" s="123">
        <f>'SO44 - Areálový slaboproud'!F34</f>
        <v>0</v>
      </c>
      <c r="BB82" s="123">
        <f>'SO44 - Areálový slaboproud'!F35</f>
        <v>0</v>
      </c>
      <c r="BC82" s="123">
        <f>'SO44 - Areálový slaboproud'!F36</f>
        <v>0</v>
      </c>
      <c r="BD82" s="125">
        <f>'SO44 - Areálový slaboproud'!F37</f>
        <v>0</v>
      </c>
      <c r="BE82" s="7"/>
      <c r="BT82" s="126" t="s">
        <v>89</v>
      </c>
      <c r="BV82" s="126" t="s">
        <v>84</v>
      </c>
      <c r="BW82" s="126" t="s">
        <v>171</v>
      </c>
      <c r="BX82" s="126" t="s">
        <v>5</v>
      </c>
      <c r="CL82" s="126" t="s">
        <v>44</v>
      </c>
      <c r="CM82" s="126" t="s">
        <v>91</v>
      </c>
    </row>
    <row r="83" s="7" customFormat="1" ht="16.5" customHeight="1">
      <c r="A83" s="127" t="s">
        <v>92</v>
      </c>
      <c r="B83" s="114"/>
      <c r="C83" s="115"/>
      <c r="D83" s="116" t="s">
        <v>172</v>
      </c>
      <c r="E83" s="116"/>
      <c r="F83" s="116"/>
      <c r="G83" s="116"/>
      <c r="H83" s="116"/>
      <c r="I83" s="117"/>
      <c r="J83" s="116" t="s">
        <v>173</v>
      </c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9">
        <f>'SO45 - Veřejné osvětlení'!J30</f>
        <v>0</v>
      </c>
      <c r="AH83" s="117"/>
      <c r="AI83" s="117"/>
      <c r="AJ83" s="117"/>
      <c r="AK83" s="117"/>
      <c r="AL83" s="117"/>
      <c r="AM83" s="117"/>
      <c r="AN83" s="119">
        <f>SUM(AG83,AT83)</f>
        <v>0</v>
      </c>
      <c r="AO83" s="117"/>
      <c r="AP83" s="117"/>
      <c r="AQ83" s="120" t="s">
        <v>88</v>
      </c>
      <c r="AR83" s="121"/>
      <c r="AS83" s="122">
        <v>0</v>
      </c>
      <c r="AT83" s="123">
        <f>ROUND(SUM(AV83:AW83),2)</f>
        <v>0</v>
      </c>
      <c r="AU83" s="124">
        <f>'SO45 - Veřejné osvětlení'!P88</f>
        <v>0</v>
      </c>
      <c r="AV83" s="123">
        <f>'SO45 - Veřejné osvětlení'!J33</f>
        <v>0</v>
      </c>
      <c r="AW83" s="123">
        <f>'SO45 - Veřejné osvětlení'!J34</f>
        <v>0</v>
      </c>
      <c r="AX83" s="123">
        <f>'SO45 - Veřejné osvětlení'!J35</f>
        <v>0</v>
      </c>
      <c r="AY83" s="123">
        <f>'SO45 - Veřejné osvětlení'!J36</f>
        <v>0</v>
      </c>
      <c r="AZ83" s="123">
        <f>'SO45 - Veřejné osvětlení'!F33</f>
        <v>0</v>
      </c>
      <c r="BA83" s="123">
        <f>'SO45 - Veřejné osvětlení'!F34</f>
        <v>0</v>
      </c>
      <c r="BB83" s="123">
        <f>'SO45 - Veřejné osvětlení'!F35</f>
        <v>0</v>
      </c>
      <c r="BC83" s="123">
        <f>'SO45 - Veřejné osvětlení'!F36</f>
        <v>0</v>
      </c>
      <c r="BD83" s="125">
        <f>'SO45 - Veřejné osvětlení'!F37</f>
        <v>0</v>
      </c>
      <c r="BE83" s="7"/>
      <c r="BT83" s="126" t="s">
        <v>89</v>
      </c>
      <c r="BV83" s="126" t="s">
        <v>84</v>
      </c>
      <c r="BW83" s="126" t="s">
        <v>174</v>
      </c>
      <c r="BX83" s="126" t="s">
        <v>5</v>
      </c>
      <c r="CL83" s="126" t="s">
        <v>44</v>
      </c>
      <c r="CM83" s="126" t="s">
        <v>91</v>
      </c>
    </row>
    <row r="84" s="7" customFormat="1" ht="16.5" customHeight="1">
      <c r="A84" s="7"/>
      <c r="B84" s="114"/>
      <c r="C84" s="115"/>
      <c r="D84" s="116" t="s">
        <v>175</v>
      </c>
      <c r="E84" s="116"/>
      <c r="F84" s="116"/>
      <c r="G84" s="116"/>
      <c r="H84" s="116"/>
      <c r="I84" s="117"/>
      <c r="J84" s="116" t="s">
        <v>176</v>
      </c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8">
        <f>ROUND(SUM(AG85:AG89),2)</f>
        <v>0</v>
      </c>
      <c r="AH84" s="117"/>
      <c r="AI84" s="117"/>
      <c r="AJ84" s="117"/>
      <c r="AK84" s="117"/>
      <c r="AL84" s="117"/>
      <c r="AM84" s="117"/>
      <c r="AN84" s="119">
        <f>SUM(AG84,AT84)</f>
        <v>0</v>
      </c>
      <c r="AO84" s="117"/>
      <c r="AP84" s="117"/>
      <c r="AQ84" s="120" t="s">
        <v>88</v>
      </c>
      <c r="AR84" s="121"/>
      <c r="AS84" s="122">
        <f>ROUND(SUM(AS85:AS89),2)</f>
        <v>0</v>
      </c>
      <c r="AT84" s="123">
        <f>ROUND(SUM(AV84:AW84),2)</f>
        <v>0</v>
      </c>
      <c r="AU84" s="124">
        <f>ROUND(SUM(AU85:AU89),5)</f>
        <v>0</v>
      </c>
      <c r="AV84" s="123">
        <f>ROUND(AZ84*L29,2)</f>
        <v>0</v>
      </c>
      <c r="AW84" s="123">
        <f>ROUND(BA84*L30,2)</f>
        <v>0</v>
      </c>
      <c r="AX84" s="123">
        <f>ROUND(BB84*L29,2)</f>
        <v>0</v>
      </c>
      <c r="AY84" s="123">
        <f>ROUND(BC84*L30,2)</f>
        <v>0</v>
      </c>
      <c r="AZ84" s="123">
        <f>ROUND(SUM(AZ85:AZ89),2)</f>
        <v>0</v>
      </c>
      <c r="BA84" s="123">
        <f>ROUND(SUM(BA85:BA89),2)</f>
        <v>0</v>
      </c>
      <c r="BB84" s="123">
        <f>ROUND(SUM(BB85:BB89),2)</f>
        <v>0</v>
      </c>
      <c r="BC84" s="123">
        <f>ROUND(SUM(BC85:BC89),2)</f>
        <v>0</v>
      </c>
      <c r="BD84" s="125">
        <f>ROUND(SUM(BD85:BD89),2)</f>
        <v>0</v>
      </c>
      <c r="BE84" s="7"/>
      <c r="BS84" s="126" t="s">
        <v>81</v>
      </c>
      <c r="BT84" s="126" t="s">
        <v>89</v>
      </c>
      <c r="BU84" s="126" t="s">
        <v>83</v>
      </c>
      <c r="BV84" s="126" t="s">
        <v>84</v>
      </c>
      <c r="BW84" s="126" t="s">
        <v>177</v>
      </c>
      <c r="BX84" s="126" t="s">
        <v>5</v>
      </c>
      <c r="CL84" s="126" t="s">
        <v>19</v>
      </c>
      <c r="CM84" s="126" t="s">
        <v>91</v>
      </c>
    </row>
    <row r="85" s="4" customFormat="1" ht="16.5" customHeight="1">
      <c r="A85" s="127" t="s">
        <v>92</v>
      </c>
      <c r="B85" s="66"/>
      <c r="C85" s="128"/>
      <c r="D85" s="128"/>
      <c r="E85" s="129" t="s">
        <v>178</v>
      </c>
      <c r="F85" s="129"/>
      <c r="G85" s="129"/>
      <c r="H85" s="129"/>
      <c r="I85" s="129"/>
      <c r="J85" s="128"/>
      <c r="K85" s="129" t="s">
        <v>179</v>
      </c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30">
        <f>'60a - Demolice'!J32</f>
        <v>0</v>
      </c>
      <c r="AH85" s="128"/>
      <c r="AI85" s="128"/>
      <c r="AJ85" s="128"/>
      <c r="AK85" s="128"/>
      <c r="AL85" s="128"/>
      <c r="AM85" s="128"/>
      <c r="AN85" s="130">
        <f>SUM(AG85,AT85)</f>
        <v>0</v>
      </c>
      <c r="AO85" s="128"/>
      <c r="AP85" s="128"/>
      <c r="AQ85" s="131" t="s">
        <v>95</v>
      </c>
      <c r="AR85" s="68"/>
      <c r="AS85" s="132">
        <v>0</v>
      </c>
      <c r="AT85" s="133">
        <f>ROUND(SUM(AV85:AW85),2)</f>
        <v>0</v>
      </c>
      <c r="AU85" s="134">
        <f>'60a - Demolice'!P93</f>
        <v>0</v>
      </c>
      <c r="AV85" s="133">
        <f>'60a - Demolice'!J35</f>
        <v>0</v>
      </c>
      <c r="AW85" s="133">
        <f>'60a - Demolice'!J36</f>
        <v>0</v>
      </c>
      <c r="AX85" s="133">
        <f>'60a - Demolice'!J37</f>
        <v>0</v>
      </c>
      <c r="AY85" s="133">
        <f>'60a - Demolice'!J38</f>
        <v>0</v>
      </c>
      <c r="AZ85" s="133">
        <f>'60a - Demolice'!F35</f>
        <v>0</v>
      </c>
      <c r="BA85" s="133">
        <f>'60a - Demolice'!F36</f>
        <v>0</v>
      </c>
      <c r="BB85" s="133">
        <f>'60a - Demolice'!F37</f>
        <v>0</v>
      </c>
      <c r="BC85" s="133">
        <f>'60a - Demolice'!F38</f>
        <v>0</v>
      </c>
      <c r="BD85" s="135">
        <f>'60a - Demolice'!F39</f>
        <v>0</v>
      </c>
      <c r="BE85" s="4"/>
      <c r="BT85" s="136" t="s">
        <v>91</v>
      </c>
      <c r="BV85" s="136" t="s">
        <v>84</v>
      </c>
      <c r="BW85" s="136" t="s">
        <v>180</v>
      </c>
      <c r="BX85" s="136" t="s">
        <v>177</v>
      </c>
      <c r="CL85" s="136" t="s">
        <v>19</v>
      </c>
    </row>
    <row r="86" s="4" customFormat="1" ht="16.5" customHeight="1">
      <c r="A86" s="127" t="s">
        <v>92</v>
      </c>
      <c r="B86" s="66"/>
      <c r="C86" s="128"/>
      <c r="D86" s="128"/>
      <c r="E86" s="129" t="s">
        <v>181</v>
      </c>
      <c r="F86" s="129"/>
      <c r="G86" s="129"/>
      <c r="H86" s="129"/>
      <c r="I86" s="129"/>
      <c r="J86" s="128"/>
      <c r="K86" s="129" t="s">
        <v>182</v>
      </c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30">
        <f>'60b - Nové komunikace'!J32</f>
        <v>0</v>
      </c>
      <c r="AH86" s="128"/>
      <c r="AI86" s="128"/>
      <c r="AJ86" s="128"/>
      <c r="AK86" s="128"/>
      <c r="AL86" s="128"/>
      <c r="AM86" s="128"/>
      <c r="AN86" s="130">
        <f>SUM(AG86,AT86)</f>
        <v>0</v>
      </c>
      <c r="AO86" s="128"/>
      <c r="AP86" s="128"/>
      <c r="AQ86" s="131" t="s">
        <v>95</v>
      </c>
      <c r="AR86" s="68"/>
      <c r="AS86" s="132">
        <v>0</v>
      </c>
      <c r="AT86" s="133">
        <f>ROUND(SUM(AV86:AW86),2)</f>
        <v>0</v>
      </c>
      <c r="AU86" s="134">
        <f>'60b - Nové komunikace'!P97</f>
        <v>0</v>
      </c>
      <c r="AV86" s="133">
        <f>'60b - Nové komunikace'!J35</f>
        <v>0</v>
      </c>
      <c r="AW86" s="133">
        <f>'60b - Nové komunikace'!J36</f>
        <v>0</v>
      </c>
      <c r="AX86" s="133">
        <f>'60b - Nové komunikace'!J37</f>
        <v>0</v>
      </c>
      <c r="AY86" s="133">
        <f>'60b - Nové komunikace'!J38</f>
        <v>0</v>
      </c>
      <c r="AZ86" s="133">
        <f>'60b - Nové komunikace'!F35</f>
        <v>0</v>
      </c>
      <c r="BA86" s="133">
        <f>'60b - Nové komunikace'!F36</f>
        <v>0</v>
      </c>
      <c r="BB86" s="133">
        <f>'60b - Nové komunikace'!F37</f>
        <v>0</v>
      </c>
      <c r="BC86" s="133">
        <f>'60b - Nové komunikace'!F38</f>
        <v>0</v>
      </c>
      <c r="BD86" s="135">
        <f>'60b - Nové komunikace'!F39</f>
        <v>0</v>
      </c>
      <c r="BE86" s="4"/>
      <c r="BT86" s="136" t="s">
        <v>91</v>
      </c>
      <c r="BV86" s="136" t="s">
        <v>84</v>
      </c>
      <c r="BW86" s="136" t="s">
        <v>183</v>
      </c>
      <c r="BX86" s="136" t="s">
        <v>177</v>
      </c>
      <c r="CL86" s="136" t="s">
        <v>19</v>
      </c>
    </row>
    <row r="87" s="4" customFormat="1" ht="16.5" customHeight="1">
      <c r="A87" s="127" t="s">
        <v>92</v>
      </c>
      <c r="B87" s="66"/>
      <c r="C87" s="128"/>
      <c r="D87" s="128"/>
      <c r="E87" s="129" t="s">
        <v>184</v>
      </c>
      <c r="F87" s="129"/>
      <c r="G87" s="129"/>
      <c r="H87" s="129"/>
      <c r="I87" s="129"/>
      <c r="J87" s="128"/>
      <c r="K87" s="129" t="s">
        <v>185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30">
        <f>'60c - Venkovní schodiště'!J32</f>
        <v>0</v>
      </c>
      <c r="AH87" s="128"/>
      <c r="AI87" s="128"/>
      <c r="AJ87" s="128"/>
      <c r="AK87" s="128"/>
      <c r="AL87" s="128"/>
      <c r="AM87" s="128"/>
      <c r="AN87" s="130">
        <f>SUM(AG87,AT87)</f>
        <v>0</v>
      </c>
      <c r="AO87" s="128"/>
      <c r="AP87" s="128"/>
      <c r="AQ87" s="131" t="s">
        <v>95</v>
      </c>
      <c r="AR87" s="68"/>
      <c r="AS87" s="132">
        <v>0</v>
      </c>
      <c r="AT87" s="133">
        <f>ROUND(SUM(AV87:AW87),2)</f>
        <v>0</v>
      </c>
      <c r="AU87" s="134">
        <f>'60c - Venkovní schodiště'!P94</f>
        <v>0</v>
      </c>
      <c r="AV87" s="133">
        <f>'60c - Venkovní schodiště'!J35</f>
        <v>0</v>
      </c>
      <c r="AW87" s="133">
        <f>'60c - Venkovní schodiště'!J36</f>
        <v>0</v>
      </c>
      <c r="AX87" s="133">
        <f>'60c - Venkovní schodiště'!J37</f>
        <v>0</v>
      </c>
      <c r="AY87" s="133">
        <f>'60c - Venkovní schodiště'!J38</f>
        <v>0</v>
      </c>
      <c r="AZ87" s="133">
        <f>'60c - Venkovní schodiště'!F35</f>
        <v>0</v>
      </c>
      <c r="BA87" s="133">
        <f>'60c - Venkovní schodiště'!F36</f>
        <v>0</v>
      </c>
      <c r="BB87" s="133">
        <f>'60c - Venkovní schodiště'!F37</f>
        <v>0</v>
      </c>
      <c r="BC87" s="133">
        <f>'60c - Venkovní schodiště'!F38</f>
        <v>0</v>
      </c>
      <c r="BD87" s="135">
        <f>'60c - Venkovní schodiště'!F39</f>
        <v>0</v>
      </c>
      <c r="BE87" s="4"/>
      <c r="BT87" s="136" t="s">
        <v>91</v>
      </c>
      <c r="BV87" s="136" t="s">
        <v>84</v>
      </c>
      <c r="BW87" s="136" t="s">
        <v>186</v>
      </c>
      <c r="BX87" s="136" t="s">
        <v>177</v>
      </c>
      <c r="CL87" s="136" t="s">
        <v>19</v>
      </c>
    </row>
    <row r="88" s="4" customFormat="1" ht="16.5" customHeight="1">
      <c r="A88" s="127" t="s">
        <v>92</v>
      </c>
      <c r="B88" s="66"/>
      <c r="C88" s="128"/>
      <c r="D88" s="128"/>
      <c r="E88" s="129" t="s">
        <v>187</v>
      </c>
      <c r="F88" s="129"/>
      <c r="G88" s="129"/>
      <c r="H88" s="129"/>
      <c r="I88" s="129"/>
      <c r="J88" s="128"/>
      <c r="K88" s="129" t="s">
        <v>188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30">
        <f>'60d - Kotvení vánočního s...'!J32</f>
        <v>0</v>
      </c>
      <c r="AH88" s="128"/>
      <c r="AI88" s="128"/>
      <c r="AJ88" s="128"/>
      <c r="AK88" s="128"/>
      <c r="AL88" s="128"/>
      <c r="AM88" s="128"/>
      <c r="AN88" s="130">
        <f>SUM(AG88,AT88)</f>
        <v>0</v>
      </c>
      <c r="AO88" s="128"/>
      <c r="AP88" s="128"/>
      <c r="AQ88" s="131" t="s">
        <v>95</v>
      </c>
      <c r="AR88" s="68"/>
      <c r="AS88" s="132">
        <v>0</v>
      </c>
      <c r="AT88" s="133">
        <f>ROUND(SUM(AV88:AW88),2)</f>
        <v>0</v>
      </c>
      <c r="AU88" s="134">
        <f>'60d - Kotvení vánočního s...'!P90</f>
        <v>0</v>
      </c>
      <c r="AV88" s="133">
        <f>'60d - Kotvení vánočního s...'!J35</f>
        <v>0</v>
      </c>
      <c r="AW88" s="133">
        <f>'60d - Kotvení vánočního s...'!J36</f>
        <v>0</v>
      </c>
      <c r="AX88" s="133">
        <f>'60d - Kotvení vánočního s...'!J37</f>
        <v>0</v>
      </c>
      <c r="AY88" s="133">
        <f>'60d - Kotvení vánočního s...'!J38</f>
        <v>0</v>
      </c>
      <c r="AZ88" s="133">
        <f>'60d - Kotvení vánočního s...'!F35</f>
        <v>0</v>
      </c>
      <c r="BA88" s="133">
        <f>'60d - Kotvení vánočního s...'!F36</f>
        <v>0</v>
      </c>
      <c r="BB88" s="133">
        <f>'60d - Kotvení vánočního s...'!F37</f>
        <v>0</v>
      </c>
      <c r="BC88" s="133">
        <f>'60d - Kotvení vánočního s...'!F38</f>
        <v>0</v>
      </c>
      <c r="BD88" s="135">
        <f>'60d - Kotvení vánočního s...'!F39</f>
        <v>0</v>
      </c>
      <c r="BE88" s="4"/>
      <c r="BT88" s="136" t="s">
        <v>91</v>
      </c>
      <c r="BV88" s="136" t="s">
        <v>84</v>
      </c>
      <c r="BW88" s="136" t="s">
        <v>189</v>
      </c>
      <c r="BX88" s="136" t="s">
        <v>177</v>
      </c>
      <c r="CL88" s="136" t="s">
        <v>19</v>
      </c>
    </row>
    <row r="89" s="4" customFormat="1" ht="16.5" customHeight="1">
      <c r="A89" s="127" t="s">
        <v>92</v>
      </c>
      <c r="B89" s="66"/>
      <c r="C89" s="128"/>
      <c r="D89" s="128"/>
      <c r="E89" s="129" t="s">
        <v>190</v>
      </c>
      <c r="F89" s="129"/>
      <c r="G89" s="129"/>
      <c r="H89" s="129"/>
      <c r="I89" s="129"/>
      <c r="J89" s="128"/>
      <c r="K89" s="129" t="s">
        <v>191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30">
        <f>'60e - Sanace zemní pláně'!J32</f>
        <v>0</v>
      </c>
      <c r="AH89" s="128"/>
      <c r="AI89" s="128"/>
      <c r="AJ89" s="128"/>
      <c r="AK89" s="128"/>
      <c r="AL89" s="128"/>
      <c r="AM89" s="128"/>
      <c r="AN89" s="130">
        <f>SUM(AG89,AT89)</f>
        <v>0</v>
      </c>
      <c r="AO89" s="128"/>
      <c r="AP89" s="128"/>
      <c r="AQ89" s="131" t="s">
        <v>95</v>
      </c>
      <c r="AR89" s="68"/>
      <c r="AS89" s="132">
        <v>0</v>
      </c>
      <c r="AT89" s="133">
        <f>ROUND(SUM(AV89:AW89),2)</f>
        <v>0</v>
      </c>
      <c r="AU89" s="134">
        <f>'60e - Sanace zemní pláně'!P89</f>
        <v>0</v>
      </c>
      <c r="AV89" s="133">
        <f>'60e - Sanace zemní pláně'!J35</f>
        <v>0</v>
      </c>
      <c r="AW89" s="133">
        <f>'60e - Sanace zemní pláně'!J36</f>
        <v>0</v>
      </c>
      <c r="AX89" s="133">
        <f>'60e - Sanace zemní pláně'!J37</f>
        <v>0</v>
      </c>
      <c r="AY89" s="133">
        <f>'60e - Sanace zemní pláně'!J38</f>
        <v>0</v>
      </c>
      <c r="AZ89" s="133">
        <f>'60e - Sanace zemní pláně'!F35</f>
        <v>0</v>
      </c>
      <c r="BA89" s="133">
        <f>'60e - Sanace zemní pláně'!F36</f>
        <v>0</v>
      </c>
      <c r="BB89" s="133">
        <f>'60e - Sanace zemní pláně'!F37</f>
        <v>0</v>
      </c>
      <c r="BC89" s="133">
        <f>'60e - Sanace zemní pláně'!F38</f>
        <v>0</v>
      </c>
      <c r="BD89" s="135">
        <f>'60e - Sanace zemní pláně'!F39</f>
        <v>0</v>
      </c>
      <c r="BE89" s="4"/>
      <c r="BT89" s="136" t="s">
        <v>91</v>
      </c>
      <c r="BV89" s="136" t="s">
        <v>84</v>
      </c>
      <c r="BW89" s="136" t="s">
        <v>192</v>
      </c>
      <c r="BX89" s="136" t="s">
        <v>177</v>
      </c>
      <c r="CL89" s="136" t="s">
        <v>19</v>
      </c>
    </row>
    <row r="90" s="7" customFormat="1" ht="16.5" customHeight="1">
      <c r="A90" s="127" t="s">
        <v>92</v>
      </c>
      <c r="B90" s="114"/>
      <c r="C90" s="115"/>
      <c r="D90" s="116" t="s">
        <v>193</v>
      </c>
      <c r="E90" s="116"/>
      <c r="F90" s="116"/>
      <c r="G90" s="116"/>
      <c r="H90" s="116"/>
      <c r="I90" s="117"/>
      <c r="J90" s="116" t="s">
        <v>194</v>
      </c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9">
        <f>'SO80 - Sadové úpravy'!J30</f>
        <v>0</v>
      </c>
      <c r="AH90" s="117"/>
      <c r="AI90" s="117"/>
      <c r="AJ90" s="117"/>
      <c r="AK90" s="117"/>
      <c r="AL90" s="117"/>
      <c r="AM90" s="117"/>
      <c r="AN90" s="119">
        <f>SUM(AG90,AT90)</f>
        <v>0</v>
      </c>
      <c r="AO90" s="117"/>
      <c r="AP90" s="117"/>
      <c r="AQ90" s="120" t="s">
        <v>88</v>
      </c>
      <c r="AR90" s="121"/>
      <c r="AS90" s="122">
        <v>0</v>
      </c>
      <c r="AT90" s="123">
        <f>ROUND(SUM(AV90:AW90),2)</f>
        <v>0</v>
      </c>
      <c r="AU90" s="124">
        <f>'SO80 - Sadové úpravy'!P82</f>
        <v>0</v>
      </c>
      <c r="AV90" s="123">
        <f>'SO80 - Sadové úpravy'!J33</f>
        <v>0</v>
      </c>
      <c r="AW90" s="123">
        <f>'SO80 - Sadové úpravy'!J34</f>
        <v>0</v>
      </c>
      <c r="AX90" s="123">
        <f>'SO80 - Sadové úpravy'!J35</f>
        <v>0</v>
      </c>
      <c r="AY90" s="123">
        <f>'SO80 - Sadové úpravy'!J36</f>
        <v>0</v>
      </c>
      <c r="AZ90" s="123">
        <f>'SO80 - Sadové úpravy'!F33</f>
        <v>0</v>
      </c>
      <c r="BA90" s="123">
        <f>'SO80 - Sadové úpravy'!F34</f>
        <v>0</v>
      </c>
      <c r="BB90" s="123">
        <f>'SO80 - Sadové úpravy'!F35</f>
        <v>0</v>
      </c>
      <c r="BC90" s="123">
        <f>'SO80 - Sadové úpravy'!F36</f>
        <v>0</v>
      </c>
      <c r="BD90" s="125">
        <f>'SO80 - Sadové úpravy'!F37</f>
        <v>0</v>
      </c>
      <c r="BE90" s="7"/>
      <c r="BT90" s="126" t="s">
        <v>89</v>
      </c>
      <c r="BV90" s="126" t="s">
        <v>84</v>
      </c>
      <c r="BW90" s="126" t="s">
        <v>195</v>
      </c>
      <c r="BX90" s="126" t="s">
        <v>5</v>
      </c>
      <c r="CL90" s="126" t="s">
        <v>19</v>
      </c>
      <c r="CM90" s="126" t="s">
        <v>91</v>
      </c>
    </row>
    <row r="91" s="7" customFormat="1" ht="16.5" customHeight="1">
      <c r="A91" s="127" t="s">
        <v>92</v>
      </c>
      <c r="B91" s="114"/>
      <c r="C91" s="115"/>
      <c r="D91" s="116" t="s">
        <v>59</v>
      </c>
      <c r="E91" s="116"/>
      <c r="F91" s="116"/>
      <c r="G91" s="116"/>
      <c r="H91" s="116"/>
      <c r="I91" s="117"/>
      <c r="J91" s="116" t="s">
        <v>196</v>
      </c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9">
        <f>'v - VRN'!J30</f>
        <v>0</v>
      </c>
      <c r="AH91" s="117"/>
      <c r="AI91" s="117"/>
      <c r="AJ91" s="117"/>
      <c r="AK91" s="117"/>
      <c r="AL91" s="117"/>
      <c r="AM91" s="117"/>
      <c r="AN91" s="119">
        <f>SUM(AG91,AT91)</f>
        <v>0</v>
      </c>
      <c r="AO91" s="117"/>
      <c r="AP91" s="117"/>
      <c r="AQ91" s="120" t="s">
        <v>197</v>
      </c>
      <c r="AR91" s="121"/>
      <c r="AS91" s="137">
        <v>0</v>
      </c>
      <c r="AT91" s="138">
        <f>ROUND(SUM(AV91:AW91),2)</f>
        <v>0</v>
      </c>
      <c r="AU91" s="139">
        <f>'v - VRN'!P86</f>
        <v>0</v>
      </c>
      <c r="AV91" s="138">
        <f>'v - VRN'!J33</f>
        <v>0</v>
      </c>
      <c r="AW91" s="138">
        <f>'v - VRN'!J34</f>
        <v>0</v>
      </c>
      <c r="AX91" s="138">
        <f>'v - VRN'!J35</f>
        <v>0</v>
      </c>
      <c r="AY91" s="138">
        <f>'v - VRN'!J36</f>
        <v>0</v>
      </c>
      <c r="AZ91" s="138">
        <f>'v - VRN'!F33</f>
        <v>0</v>
      </c>
      <c r="BA91" s="138">
        <f>'v - VRN'!F34</f>
        <v>0</v>
      </c>
      <c r="BB91" s="138">
        <f>'v - VRN'!F35</f>
        <v>0</v>
      </c>
      <c r="BC91" s="138">
        <f>'v - VRN'!F36</f>
        <v>0</v>
      </c>
      <c r="BD91" s="140">
        <f>'v - VRN'!F37</f>
        <v>0</v>
      </c>
      <c r="BE91" s="7"/>
      <c r="BT91" s="126" t="s">
        <v>89</v>
      </c>
      <c r="BV91" s="126" t="s">
        <v>84</v>
      </c>
      <c r="BW91" s="126" t="s">
        <v>198</v>
      </c>
      <c r="BX91" s="126" t="s">
        <v>5</v>
      </c>
      <c r="CL91" s="126" t="s">
        <v>19</v>
      </c>
      <c r="CM91" s="126" t="s">
        <v>91</v>
      </c>
    </row>
    <row r="92" s="2" customFormat="1" ht="30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7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="2" customFormat="1" ht="6.96" customHeight="1">
      <c r="A93" s="41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47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</sheetData>
  <sheetProtection sheet="1" formatColumns="0" formatRows="0" objects="1" scenarios="1" spinCount="100000" saltValue="qlWm1BaXshCHzILqBupWVZQS+wQaajEm1n6lvE+pIu3srMfRnszLR1DuZhxncvHbEST+fZx85xnwnbDgG4b6Gw==" hashValue="DaSRqjUEx+SLTsYNA1F7BwhKSXYJDZr5Ji1gj/dRU2+XoZHYI8XzEpewy9BSbZm+35++PhG2qa5UDuV8knLvVA==" algorithmName="SHA-512" password="CC35"/>
  <mergeCells count="18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89:AP89"/>
    <mergeCell ref="AN88:AP88"/>
    <mergeCell ref="AN90:AP90"/>
    <mergeCell ref="AN91:AP91"/>
    <mergeCell ref="E86:I86"/>
    <mergeCell ref="E85:I85"/>
    <mergeCell ref="E87:I87"/>
    <mergeCell ref="E88:I88"/>
    <mergeCell ref="E89:I89"/>
    <mergeCell ref="D90:H90"/>
    <mergeCell ref="D91:H91"/>
    <mergeCell ref="AG79:AM79"/>
    <mergeCell ref="AG78:AM78"/>
    <mergeCell ref="AG80:AM80"/>
    <mergeCell ref="AG81:AM81"/>
    <mergeCell ref="AG82:AM82"/>
    <mergeCell ref="AG83:AM83"/>
    <mergeCell ref="AG84:AM84"/>
    <mergeCell ref="AG85:AM85"/>
    <mergeCell ref="AG86:AM86"/>
    <mergeCell ref="AG87:AM87"/>
    <mergeCell ref="AG88:AM88"/>
    <mergeCell ref="AG89:AM89"/>
    <mergeCell ref="AG90:AM90"/>
    <mergeCell ref="AG91:AM91"/>
    <mergeCell ref="J84:AF84"/>
    <mergeCell ref="J83:AF83"/>
    <mergeCell ref="K85:AF85"/>
    <mergeCell ref="K86:AF86"/>
    <mergeCell ref="K87:AF87"/>
    <mergeCell ref="K88:AF88"/>
    <mergeCell ref="K89:AF89"/>
    <mergeCell ref="J90:AF90"/>
    <mergeCell ref="J91:AF9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J61:AF61"/>
    <mergeCell ref="J62:AF62"/>
    <mergeCell ref="J63:AF63"/>
    <mergeCell ref="K64:AF64"/>
    <mergeCell ref="K65:AF65"/>
    <mergeCell ref="J66:AF66"/>
    <mergeCell ref="J67:AF67"/>
    <mergeCell ref="D55:H55"/>
    <mergeCell ref="D62:H62"/>
    <mergeCell ref="E56:I56"/>
    <mergeCell ref="E57:I57"/>
    <mergeCell ref="E58:I58"/>
    <mergeCell ref="E59:I59"/>
    <mergeCell ref="E60:I60"/>
    <mergeCell ref="D61:H61"/>
    <mergeCell ref="D63:H63"/>
    <mergeCell ref="E64:I64"/>
    <mergeCell ref="E65:I65"/>
    <mergeCell ref="D66:H66"/>
    <mergeCell ref="D67:H67"/>
    <mergeCell ref="D68:H68"/>
    <mergeCell ref="E69:I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  <mergeCell ref="J68:AF68"/>
    <mergeCell ref="K69:AF69"/>
    <mergeCell ref="K70:AF70"/>
    <mergeCell ref="J71:AF71"/>
    <mergeCell ref="J72:AF72"/>
    <mergeCell ref="J73:AF73"/>
    <mergeCell ref="K74:AF74"/>
    <mergeCell ref="K75:AF75"/>
    <mergeCell ref="K76:AF76"/>
    <mergeCell ref="J77:AF77"/>
    <mergeCell ref="J78:AF78"/>
    <mergeCell ref="K79:AF79"/>
    <mergeCell ref="K80:AF80"/>
    <mergeCell ref="J81:AF81"/>
    <mergeCell ref="J82:AF82"/>
    <mergeCell ref="E70:I70"/>
    <mergeCell ref="D71:H71"/>
    <mergeCell ref="D72:H72"/>
    <mergeCell ref="D73:H73"/>
    <mergeCell ref="E74:I74"/>
    <mergeCell ref="E75:I75"/>
    <mergeCell ref="E76:I76"/>
    <mergeCell ref="D77:H77"/>
    <mergeCell ref="D78:H78"/>
    <mergeCell ref="E79:I79"/>
    <mergeCell ref="E80:I80"/>
    <mergeCell ref="D81:H81"/>
    <mergeCell ref="D82:H82"/>
    <mergeCell ref="D83:H83"/>
    <mergeCell ref="D84:H84"/>
    <mergeCell ref="AN73:AP73"/>
    <mergeCell ref="AN74:AP74"/>
    <mergeCell ref="AN75:AP75"/>
    <mergeCell ref="AN76:AP76"/>
    <mergeCell ref="AN77:AP77"/>
    <mergeCell ref="AN78:AP78"/>
    <mergeCell ref="AN79:AP79"/>
    <mergeCell ref="AN80:AP80"/>
    <mergeCell ref="AN81:AP81"/>
    <mergeCell ref="AN82:AP82"/>
    <mergeCell ref="AN83:AP83"/>
    <mergeCell ref="AN84:AP84"/>
    <mergeCell ref="AN85:AP85"/>
    <mergeCell ref="AN86:AP86"/>
    <mergeCell ref="AN87:AP87"/>
  </mergeCells>
  <hyperlinks>
    <hyperlink ref="A56" location="'01a - ASŘ'!C2" display="/"/>
    <hyperlink ref="A57" location="'01b - VZT'!C2" display="/"/>
    <hyperlink ref="A58" location="'01c - ZTI'!C2" display="/"/>
    <hyperlink ref="A59" location="'01d - Elektro'!C2" display="/"/>
    <hyperlink ref="A60" location="'01e - Technologie fontány'!C2" display="/"/>
    <hyperlink ref="A61" location="'SO05 - Dětské hřiště'!C2" display="/"/>
    <hyperlink ref="A62" location="'SO06 - Lavice se zelení'!C2" display="/"/>
    <hyperlink ref="A64" location="'07a - ASŘ'!C2" display="/"/>
    <hyperlink ref="A65" location="'07b - Elektro'!C2" display="/"/>
    <hyperlink ref="A66" location="'SO08 - Mobiliář'!C2" display="/"/>
    <hyperlink ref="A67" location="'SO20 - Přeložka vodovodu'!C2" display="/"/>
    <hyperlink ref="A69" location="'21a - Stavební práce'!C2" display="/"/>
    <hyperlink ref="A70" location="'21b - Plynovody'!C2" display="/"/>
    <hyperlink ref="A71" location="'SO22 - Přeložky silnoproudu'!C2" display="/"/>
    <hyperlink ref="A72" location="'SO23 - Přeložky slaboproudu'!C2" display="/"/>
    <hyperlink ref="A74" location="'40a - Potrubí'!C2" display="/"/>
    <hyperlink ref="A75" location="'40b - Šachty'!C2" display="/"/>
    <hyperlink ref="A76" location="'40c - Retenční nádrž'!C2" display="/"/>
    <hyperlink ref="A77" location="'SO41 - Areálový vodovod'!C2" display="/"/>
    <hyperlink ref="A79" location="'42a - Stavební práce'!C2" display="/"/>
    <hyperlink ref="A80" location="'42b - Přípojky'!C2" display="/"/>
    <hyperlink ref="A81" location="'SO43 - Areálový silnoproud'!C2" display="/"/>
    <hyperlink ref="A82" location="'SO44 - Areálový slaboproud'!C2" display="/"/>
    <hyperlink ref="A83" location="'SO45 - Veřejné osvětlení'!C2" display="/"/>
    <hyperlink ref="A85" location="'60a - Demolice'!C2" display="/"/>
    <hyperlink ref="A86" location="'60b - Nové komunikace'!C2" display="/"/>
    <hyperlink ref="A87" location="'60c - Venkovní schodiště'!C2" display="/"/>
    <hyperlink ref="A88" location="'60d - Kotvení vánočního s...'!C2" display="/"/>
    <hyperlink ref="A89" location="'60e - Sanace zemní pláně'!C2" display="/"/>
    <hyperlink ref="A90" location="'SO80 - Sadové úpravy'!C2" display="/"/>
    <hyperlink ref="A91" location="'v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2238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2413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ROUND(J88,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ROUND((SUM(BE88:BE102)),  2)</f>
        <v>0</v>
      </c>
      <c r="G35" s="41"/>
      <c r="H35" s="41"/>
      <c r="I35" s="168">
        <v>0.20999999999999999</v>
      </c>
      <c r="J35" s="167">
        <f>ROUND(((SUM(BE88:BE102))*I35),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ROUND((SUM(BF88:BF102)),  2)</f>
        <v>0</v>
      </c>
      <c r="G36" s="41"/>
      <c r="H36" s="41"/>
      <c r="I36" s="168">
        <v>0.14999999999999999</v>
      </c>
      <c r="J36" s="167">
        <f>ROUND(((SUM(BF88:BF102))*I36),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ROUND((SUM(BG88:BG102)),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ROUND((SUM(BH88:BH102)),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ROUND((SUM(BI88:BI102)),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2238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07b - Elektro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J88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1670</v>
      </c>
      <c r="E64" s="192"/>
      <c r="F64" s="192"/>
      <c r="G64" s="192"/>
      <c r="H64" s="192"/>
      <c r="I64" s="193"/>
      <c r="J64" s="194">
        <f>J89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1671</v>
      </c>
      <c r="E65" s="198"/>
      <c r="F65" s="198"/>
      <c r="G65" s="198"/>
      <c r="H65" s="198"/>
      <c r="I65" s="199"/>
      <c r="J65" s="200">
        <f>J90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1672</v>
      </c>
      <c r="E66" s="198"/>
      <c r="F66" s="198"/>
      <c r="G66" s="198"/>
      <c r="H66" s="198"/>
      <c r="I66" s="199"/>
      <c r="J66" s="200">
        <f>J95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50"/>
      <c r="J67" s="43"/>
      <c r="K67" s="43"/>
      <c r="L67" s="15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79"/>
      <c r="J68" s="63"/>
      <c r="K68" s="6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82"/>
      <c r="J72" s="65"/>
      <c r="K72" s="65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265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83" t="str">
        <f>E7</f>
        <v>Revitalizace Jižního náměstí</v>
      </c>
      <c r="F76" s="34"/>
      <c r="G76" s="34"/>
      <c r="H76" s="34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220</v>
      </c>
      <c r="D77" s="24"/>
      <c r="E77" s="24"/>
      <c r="F77" s="24"/>
      <c r="G77" s="24"/>
      <c r="H77" s="24"/>
      <c r="I77" s="141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83" t="s">
        <v>2238</v>
      </c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228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E11</f>
        <v>07b - Elektro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Praha 14</v>
      </c>
      <c r="G82" s="43"/>
      <c r="H82" s="43"/>
      <c r="I82" s="153" t="s">
        <v>24</v>
      </c>
      <c r="J82" s="75" t="str">
        <f>IF(J14="","",J14)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E17</f>
        <v>TSK hl. m. Prahy a.s.</v>
      </c>
      <c r="G84" s="43"/>
      <c r="H84" s="43"/>
      <c r="I84" s="153" t="s">
        <v>38</v>
      </c>
      <c r="J84" s="39" t="str">
        <f>E23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153" t="s">
        <v>43</v>
      </c>
      <c r="J85" s="39" t="str">
        <f>E26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</f>
        <v>0</v>
      </c>
      <c r="Q88" s="99"/>
      <c r="R88" s="211">
        <f>R89</f>
        <v>0</v>
      </c>
      <c r="S88" s="99"/>
      <c r="T88" s="212">
        <f>T89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P90+P95</f>
        <v>0</v>
      </c>
      <c r="Q89" s="222"/>
      <c r="R89" s="223">
        <f>R90+R95</f>
        <v>0</v>
      </c>
      <c r="S89" s="222"/>
      <c r="T89" s="224">
        <f>T90+T95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89</v>
      </c>
      <c r="AT89" s="226" t="s">
        <v>81</v>
      </c>
      <c r="AU89" s="226" t="s">
        <v>82</v>
      </c>
      <c r="AY89" s="225" t="s">
        <v>280</v>
      </c>
      <c r="BK89" s="227">
        <f>BK90+BK95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SUM(P91:P94)</f>
        <v>0</v>
      </c>
      <c r="Q90" s="222"/>
      <c r="R90" s="223">
        <f>SUM(R91:R94)</f>
        <v>0</v>
      </c>
      <c r="S90" s="222"/>
      <c r="T90" s="224">
        <f>SUM(T91:T94)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SUM(BK91:BK94)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2414</v>
      </c>
      <c r="F91" s="232" t="s">
        <v>2415</v>
      </c>
      <c r="G91" s="233" t="s">
        <v>218</v>
      </c>
      <c r="H91" s="234">
        <v>35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1716</v>
      </c>
      <c r="F92" s="232" t="s">
        <v>2416</v>
      </c>
      <c r="G92" s="233" t="s">
        <v>1677</v>
      </c>
      <c r="H92" s="234">
        <v>4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2417</v>
      </c>
      <c r="F93" s="232" t="s">
        <v>2418</v>
      </c>
      <c r="G93" s="233" t="s">
        <v>218</v>
      </c>
      <c r="H93" s="234">
        <v>50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1754</v>
      </c>
      <c r="F94" s="232" t="s">
        <v>1755</v>
      </c>
      <c r="G94" s="233" t="s">
        <v>1479</v>
      </c>
      <c r="H94" s="234">
        <v>1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2419</v>
      </c>
    </row>
    <row r="95" s="12" customFormat="1" ht="22.8" customHeight="1">
      <c r="A95" s="12"/>
      <c r="B95" s="214"/>
      <c r="C95" s="215"/>
      <c r="D95" s="216" t="s">
        <v>81</v>
      </c>
      <c r="E95" s="228" t="s">
        <v>1757</v>
      </c>
      <c r="F95" s="228" t="s">
        <v>1758</v>
      </c>
      <c r="G95" s="215"/>
      <c r="H95" s="215"/>
      <c r="I95" s="218"/>
      <c r="J95" s="229">
        <f>BK95</f>
        <v>0</v>
      </c>
      <c r="K95" s="215"/>
      <c r="L95" s="220"/>
      <c r="M95" s="221"/>
      <c r="N95" s="222"/>
      <c r="O95" s="222"/>
      <c r="P95" s="223">
        <f>SUM(P96:P102)</f>
        <v>0</v>
      </c>
      <c r="Q95" s="222"/>
      <c r="R95" s="223">
        <f>SUM(R96:R102)</f>
        <v>0</v>
      </c>
      <c r="S95" s="222"/>
      <c r="T95" s="224">
        <f>SUM(T96:T102)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89</v>
      </c>
      <c r="AY95" s="225" t="s">
        <v>280</v>
      </c>
      <c r="BK95" s="227">
        <f>SUM(BK96:BK102)</f>
        <v>0</v>
      </c>
    </row>
    <row r="96" s="2" customFormat="1" ht="16.5" customHeight="1">
      <c r="A96" s="41"/>
      <c r="B96" s="42"/>
      <c r="C96" s="266" t="s">
        <v>307</v>
      </c>
      <c r="D96" s="266" t="s">
        <v>329</v>
      </c>
      <c r="E96" s="267" t="s">
        <v>2420</v>
      </c>
      <c r="F96" s="268" t="s">
        <v>2421</v>
      </c>
      <c r="G96" s="269" t="s">
        <v>1677</v>
      </c>
      <c r="H96" s="270">
        <v>1</v>
      </c>
      <c r="I96" s="271"/>
      <c r="J96" s="272">
        <f>ROUND(I96*H96,2)</f>
        <v>0</v>
      </c>
      <c r="K96" s="268" t="s">
        <v>44</v>
      </c>
      <c r="L96" s="273"/>
      <c r="M96" s="274" t="s">
        <v>44</v>
      </c>
      <c r="N96" s="275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947</v>
      </c>
      <c r="AT96" s="241" t="s">
        <v>329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947</v>
      </c>
      <c r="BM96" s="241" t="s">
        <v>323</v>
      </c>
    </row>
    <row r="97" s="2" customFormat="1" ht="16.5" customHeight="1">
      <c r="A97" s="41"/>
      <c r="B97" s="42"/>
      <c r="C97" s="266" t="s">
        <v>311</v>
      </c>
      <c r="D97" s="266" t="s">
        <v>329</v>
      </c>
      <c r="E97" s="267" t="s">
        <v>2422</v>
      </c>
      <c r="F97" s="268" t="s">
        <v>2423</v>
      </c>
      <c r="G97" s="269" t="s">
        <v>1677</v>
      </c>
      <c r="H97" s="270">
        <v>3</v>
      </c>
      <c r="I97" s="271"/>
      <c r="J97" s="272">
        <f>ROUND(I97*H97,2)</f>
        <v>0</v>
      </c>
      <c r="K97" s="268" t="s">
        <v>44</v>
      </c>
      <c r="L97" s="273"/>
      <c r="M97" s="274" t="s">
        <v>44</v>
      </c>
      <c r="N97" s="275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947</v>
      </c>
      <c r="AT97" s="241" t="s">
        <v>329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947</v>
      </c>
      <c r="BM97" s="241" t="s">
        <v>335</v>
      </c>
    </row>
    <row r="98" s="2" customFormat="1" ht="16.5" customHeight="1">
      <c r="A98" s="41"/>
      <c r="B98" s="42"/>
      <c r="C98" s="266" t="s">
        <v>316</v>
      </c>
      <c r="D98" s="266" t="s">
        <v>329</v>
      </c>
      <c r="E98" s="267" t="s">
        <v>2424</v>
      </c>
      <c r="F98" s="268" t="s">
        <v>2425</v>
      </c>
      <c r="G98" s="269" t="s">
        <v>1677</v>
      </c>
      <c r="H98" s="270">
        <v>1</v>
      </c>
      <c r="I98" s="271"/>
      <c r="J98" s="272">
        <f>ROUND(I98*H98,2)</f>
        <v>0</v>
      </c>
      <c r="K98" s="268" t="s">
        <v>44</v>
      </c>
      <c r="L98" s="273"/>
      <c r="M98" s="274" t="s">
        <v>44</v>
      </c>
      <c r="N98" s="275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947</v>
      </c>
      <c r="AT98" s="241" t="s">
        <v>329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947</v>
      </c>
      <c r="BM98" s="241" t="s">
        <v>347</v>
      </c>
    </row>
    <row r="99" s="2" customFormat="1" ht="16.5" customHeight="1">
      <c r="A99" s="41"/>
      <c r="B99" s="42"/>
      <c r="C99" s="266" t="s">
        <v>323</v>
      </c>
      <c r="D99" s="266" t="s">
        <v>329</v>
      </c>
      <c r="E99" s="267" t="s">
        <v>2426</v>
      </c>
      <c r="F99" s="268" t="s">
        <v>2427</v>
      </c>
      <c r="G99" s="269" t="s">
        <v>218</v>
      </c>
      <c r="H99" s="270">
        <v>35</v>
      </c>
      <c r="I99" s="271"/>
      <c r="J99" s="272">
        <f>ROUND(I99*H99,2)</f>
        <v>0</v>
      </c>
      <c r="K99" s="268" t="s">
        <v>44</v>
      </c>
      <c r="L99" s="273"/>
      <c r="M99" s="274" t="s">
        <v>44</v>
      </c>
      <c r="N99" s="275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947</v>
      </c>
      <c r="AT99" s="241" t="s">
        <v>329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947</v>
      </c>
      <c r="BM99" s="241" t="s">
        <v>363</v>
      </c>
    </row>
    <row r="100" s="2" customFormat="1" ht="16.5" customHeight="1">
      <c r="A100" s="41"/>
      <c r="B100" s="42"/>
      <c r="C100" s="266" t="s">
        <v>328</v>
      </c>
      <c r="D100" s="266" t="s">
        <v>329</v>
      </c>
      <c r="E100" s="267" t="s">
        <v>2428</v>
      </c>
      <c r="F100" s="268" t="s">
        <v>2429</v>
      </c>
      <c r="G100" s="269" t="s">
        <v>218</v>
      </c>
      <c r="H100" s="270">
        <v>50</v>
      </c>
      <c r="I100" s="271"/>
      <c r="J100" s="272">
        <f>ROUND(I100*H100,2)</f>
        <v>0</v>
      </c>
      <c r="K100" s="268" t="s">
        <v>44</v>
      </c>
      <c r="L100" s="273"/>
      <c r="M100" s="274" t="s">
        <v>44</v>
      </c>
      <c r="N100" s="275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947</v>
      </c>
      <c r="AT100" s="241" t="s">
        <v>329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947</v>
      </c>
      <c r="BM100" s="241" t="s">
        <v>374</v>
      </c>
    </row>
    <row r="101" s="2" customFormat="1" ht="16.5" customHeight="1">
      <c r="A101" s="41"/>
      <c r="B101" s="42"/>
      <c r="C101" s="230" t="s">
        <v>335</v>
      </c>
      <c r="D101" s="230" t="s">
        <v>282</v>
      </c>
      <c r="E101" s="231" t="s">
        <v>1855</v>
      </c>
      <c r="F101" s="232" t="s">
        <v>1856</v>
      </c>
      <c r="G101" s="233" t="s">
        <v>1479</v>
      </c>
      <c r="H101" s="234">
        <v>1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947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947</v>
      </c>
      <c r="BM101" s="241" t="s">
        <v>2430</v>
      </c>
    </row>
    <row r="102" s="2" customFormat="1" ht="16.5" customHeight="1">
      <c r="A102" s="41"/>
      <c r="B102" s="42"/>
      <c r="C102" s="230" t="s">
        <v>341</v>
      </c>
      <c r="D102" s="230" t="s">
        <v>282</v>
      </c>
      <c r="E102" s="231" t="s">
        <v>1858</v>
      </c>
      <c r="F102" s="232" t="s">
        <v>1859</v>
      </c>
      <c r="G102" s="233" t="s">
        <v>1479</v>
      </c>
      <c r="H102" s="234">
        <v>1</v>
      </c>
      <c r="I102" s="235"/>
      <c r="J102" s="236">
        <f>ROUND(I102*H102,2)</f>
        <v>0</v>
      </c>
      <c r="K102" s="232" t="s">
        <v>44</v>
      </c>
      <c r="L102" s="47"/>
      <c r="M102" s="304" t="s">
        <v>44</v>
      </c>
      <c r="N102" s="305" t="s">
        <v>53</v>
      </c>
      <c r="O102" s="306"/>
      <c r="P102" s="307">
        <f>O102*H102</f>
        <v>0</v>
      </c>
      <c r="Q102" s="307">
        <v>0</v>
      </c>
      <c r="R102" s="307">
        <f>Q102*H102</f>
        <v>0</v>
      </c>
      <c r="S102" s="307">
        <v>0</v>
      </c>
      <c r="T102" s="308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947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947</v>
      </c>
      <c r="BM102" s="241" t="s">
        <v>2431</v>
      </c>
    </row>
    <row r="103" s="2" customFormat="1" ht="6.96" customHeight="1">
      <c r="A103" s="41"/>
      <c r="B103" s="62"/>
      <c r="C103" s="63"/>
      <c r="D103" s="63"/>
      <c r="E103" s="63"/>
      <c r="F103" s="63"/>
      <c r="G103" s="63"/>
      <c r="H103" s="63"/>
      <c r="I103" s="179"/>
      <c r="J103" s="63"/>
      <c r="K103" s="63"/>
      <c r="L103" s="47"/>
      <c r="M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</sheetData>
  <sheetProtection sheet="1" autoFilter="0" formatColumns="0" formatRows="0" objects="1" scenarios="1" spinCount="100000" saltValue="O1ywp0YFJMgYQwLfS2ce+WlXqMy/HPFEMMaLbBvIuTIouuXCbLQNA9KaFdjuQhLesZZ9gy3fnaw+KtJOVtUW8A==" hashValue="hzLodirHxXJyQxk0BTeljjvPqjmq8p+eOgGCrOXbKvQ05JyK5X/Z/FA+A+1BiOCa0CRequTyhnhTuc6GXDm6ng==" algorithmName="SHA-512" password="CC35"/>
  <autoFilter ref="C87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  <c r="AZ2" s="142" t="s">
        <v>2432</v>
      </c>
      <c r="BA2" s="142" t="s">
        <v>2433</v>
      </c>
      <c r="BB2" s="142" t="s">
        <v>235</v>
      </c>
      <c r="BC2" s="142" t="s">
        <v>2434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2435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19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ROUND(J84,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ROUND((SUM(BE84:BE141)),  2)</f>
        <v>0</v>
      </c>
      <c r="G33" s="41"/>
      <c r="H33" s="41"/>
      <c r="I33" s="168">
        <v>0.20999999999999999</v>
      </c>
      <c r="J33" s="167">
        <f>ROUND(((SUM(BE84:BE141))*I33),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ROUND((SUM(BF84:BF141)),  2)</f>
        <v>0</v>
      </c>
      <c r="G34" s="41"/>
      <c r="H34" s="41"/>
      <c r="I34" s="168">
        <v>0.14999999999999999</v>
      </c>
      <c r="J34" s="167">
        <f>ROUND(((SUM(BF84:BF141))*I34),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ROUND((SUM(BG84:BG141)),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ROUND((SUM(BH84:BH141)),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ROUND((SUM(BI84:BI141)),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SO08 - Mobiliář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J84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241</v>
      </c>
      <c r="E60" s="192"/>
      <c r="F60" s="192"/>
      <c r="G60" s="192"/>
      <c r="H60" s="192"/>
      <c r="I60" s="193"/>
      <c r="J60" s="194">
        <f>J85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242</v>
      </c>
      <c r="E61" s="198"/>
      <c r="F61" s="198"/>
      <c r="G61" s="198"/>
      <c r="H61" s="198"/>
      <c r="I61" s="199"/>
      <c r="J61" s="200">
        <f>J86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243</v>
      </c>
      <c r="E62" s="198"/>
      <c r="F62" s="198"/>
      <c r="G62" s="198"/>
      <c r="H62" s="198"/>
      <c r="I62" s="199"/>
      <c r="J62" s="200">
        <f>J109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247</v>
      </c>
      <c r="E63" s="198"/>
      <c r="F63" s="198"/>
      <c r="G63" s="198"/>
      <c r="H63" s="198"/>
      <c r="I63" s="199"/>
      <c r="J63" s="200">
        <f>J112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6"/>
      <c r="C64" s="128"/>
      <c r="D64" s="197" t="s">
        <v>248</v>
      </c>
      <c r="E64" s="198"/>
      <c r="F64" s="198"/>
      <c r="G64" s="198"/>
      <c r="H64" s="198"/>
      <c r="I64" s="199"/>
      <c r="J64" s="200">
        <f>J140</f>
        <v>0</v>
      </c>
      <c r="K64" s="128"/>
      <c r="L64" s="20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1"/>
      <c r="B65" s="42"/>
      <c r="C65" s="43"/>
      <c r="D65" s="43"/>
      <c r="E65" s="43"/>
      <c r="F65" s="43"/>
      <c r="G65" s="43"/>
      <c r="H65" s="43"/>
      <c r="I65" s="150"/>
      <c r="J65" s="43"/>
      <c r="K65" s="43"/>
      <c r="L65" s="15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="2" customFormat="1" ht="6.96" customHeight="1">
      <c r="A66" s="41"/>
      <c r="B66" s="62"/>
      <c r="C66" s="63"/>
      <c r="D66" s="63"/>
      <c r="E66" s="63"/>
      <c r="F66" s="63"/>
      <c r="G66" s="63"/>
      <c r="H66" s="63"/>
      <c r="I66" s="179"/>
      <c r="J66" s="63"/>
      <c r="K66" s="63"/>
      <c r="L66" s="15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="2" customFormat="1" ht="6.96" customHeight="1">
      <c r="A70" s="41"/>
      <c r="B70" s="64"/>
      <c r="C70" s="65"/>
      <c r="D70" s="65"/>
      <c r="E70" s="65"/>
      <c r="F70" s="65"/>
      <c r="G70" s="65"/>
      <c r="H70" s="65"/>
      <c r="I70" s="182"/>
      <c r="J70" s="65"/>
      <c r="K70" s="65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24.96" customHeight="1">
      <c r="A71" s="41"/>
      <c r="B71" s="42"/>
      <c r="C71" s="25" t="s">
        <v>265</v>
      </c>
      <c r="D71" s="43"/>
      <c r="E71" s="43"/>
      <c r="F71" s="43"/>
      <c r="G71" s="43"/>
      <c r="H71" s="43"/>
      <c r="I71" s="150"/>
      <c r="J71" s="43"/>
      <c r="K71" s="4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42"/>
      <c r="C72" s="43"/>
      <c r="D72" s="43"/>
      <c r="E72" s="43"/>
      <c r="F72" s="43"/>
      <c r="G72" s="43"/>
      <c r="H72" s="43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6.5" customHeight="1">
      <c r="A74" s="41"/>
      <c r="B74" s="42"/>
      <c r="C74" s="43"/>
      <c r="D74" s="43"/>
      <c r="E74" s="183" t="str">
        <f>E7</f>
        <v>Revitalizace Jižního náměstí</v>
      </c>
      <c r="F74" s="34"/>
      <c r="G74" s="34"/>
      <c r="H74" s="34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220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72" t="str">
        <f>E9</f>
        <v>SO08 - Mobiliář</v>
      </c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22</v>
      </c>
      <c r="D78" s="43"/>
      <c r="E78" s="43"/>
      <c r="F78" s="29" t="str">
        <f>F12</f>
        <v>Praha 14</v>
      </c>
      <c r="G78" s="43"/>
      <c r="H78" s="43"/>
      <c r="I78" s="153" t="s">
        <v>24</v>
      </c>
      <c r="J78" s="75" t="str">
        <f>IF(J12="","",J12)</f>
        <v>17. 10. 2019</v>
      </c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7.9" customHeight="1">
      <c r="A80" s="41"/>
      <c r="B80" s="42"/>
      <c r="C80" s="34" t="s">
        <v>30</v>
      </c>
      <c r="D80" s="43"/>
      <c r="E80" s="43"/>
      <c r="F80" s="29" t="str">
        <f>E15</f>
        <v>TSK hl. m. Prahy a.s.</v>
      </c>
      <c r="G80" s="43"/>
      <c r="H80" s="43"/>
      <c r="I80" s="153" t="s">
        <v>38</v>
      </c>
      <c r="J80" s="39" t="str">
        <f>E21</f>
        <v>d plus projektová a inženýrská a.s.</v>
      </c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4" t="s">
        <v>36</v>
      </c>
      <c r="D81" s="43"/>
      <c r="E81" s="43"/>
      <c r="F81" s="29" t="str">
        <f>IF(E18="","",E18)</f>
        <v>Vyplň údaj</v>
      </c>
      <c r="G81" s="43"/>
      <c r="H81" s="43"/>
      <c r="I81" s="153" t="s">
        <v>43</v>
      </c>
      <c r="J81" s="39" t="str">
        <f>E24</f>
        <v xml:space="preserve"> </v>
      </c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0.32" customHeight="1">
      <c r="A82" s="41"/>
      <c r="B82" s="42"/>
      <c r="C82" s="43"/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1" customFormat="1" ht="29.28" customHeight="1">
      <c r="A83" s="202"/>
      <c r="B83" s="203"/>
      <c r="C83" s="204" t="s">
        <v>266</v>
      </c>
      <c r="D83" s="205" t="s">
        <v>67</v>
      </c>
      <c r="E83" s="205" t="s">
        <v>63</v>
      </c>
      <c r="F83" s="205" t="s">
        <v>64</v>
      </c>
      <c r="G83" s="205" t="s">
        <v>267</v>
      </c>
      <c r="H83" s="205" t="s">
        <v>268</v>
      </c>
      <c r="I83" s="206" t="s">
        <v>269</v>
      </c>
      <c r="J83" s="205" t="s">
        <v>239</v>
      </c>
      <c r="K83" s="207" t="s">
        <v>270</v>
      </c>
      <c r="L83" s="208"/>
      <c r="M83" s="95" t="s">
        <v>44</v>
      </c>
      <c r="N83" s="96" t="s">
        <v>52</v>
      </c>
      <c r="O83" s="96" t="s">
        <v>271</v>
      </c>
      <c r="P83" s="96" t="s">
        <v>272</v>
      </c>
      <c r="Q83" s="96" t="s">
        <v>273</v>
      </c>
      <c r="R83" s="96" t="s">
        <v>274</v>
      </c>
      <c r="S83" s="96" t="s">
        <v>275</v>
      </c>
      <c r="T83" s="97" t="s">
        <v>276</v>
      </c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</row>
    <row r="84" s="2" customFormat="1" ht="22.8" customHeight="1">
      <c r="A84" s="41"/>
      <c r="B84" s="42"/>
      <c r="C84" s="102" t="s">
        <v>277</v>
      </c>
      <c r="D84" s="43"/>
      <c r="E84" s="43"/>
      <c r="F84" s="43"/>
      <c r="G84" s="43"/>
      <c r="H84" s="43"/>
      <c r="I84" s="150"/>
      <c r="J84" s="209">
        <f>BK84</f>
        <v>0</v>
      </c>
      <c r="K84" s="43"/>
      <c r="L84" s="47"/>
      <c r="M84" s="98"/>
      <c r="N84" s="210"/>
      <c r="O84" s="99"/>
      <c r="P84" s="211">
        <f>P85</f>
        <v>0</v>
      </c>
      <c r="Q84" s="99"/>
      <c r="R84" s="211">
        <f>R85</f>
        <v>22.9322777</v>
      </c>
      <c r="S84" s="99"/>
      <c r="T84" s="212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81</v>
      </c>
      <c r="AU84" s="19" t="s">
        <v>240</v>
      </c>
      <c r="BK84" s="213">
        <f>BK85</f>
        <v>0</v>
      </c>
    </row>
    <row r="85" s="12" customFormat="1" ht="25.92" customHeight="1">
      <c r="A85" s="12"/>
      <c r="B85" s="214"/>
      <c r="C85" s="215"/>
      <c r="D85" s="216" t="s">
        <v>81</v>
      </c>
      <c r="E85" s="217" t="s">
        <v>278</v>
      </c>
      <c r="F85" s="217" t="s">
        <v>279</v>
      </c>
      <c r="G85" s="215"/>
      <c r="H85" s="215"/>
      <c r="I85" s="218"/>
      <c r="J85" s="219">
        <f>BK85</f>
        <v>0</v>
      </c>
      <c r="K85" s="215"/>
      <c r="L85" s="220"/>
      <c r="M85" s="221"/>
      <c r="N85" s="222"/>
      <c r="O85" s="222"/>
      <c r="P85" s="223">
        <f>P86+P109+P112+P140</f>
        <v>0</v>
      </c>
      <c r="Q85" s="222"/>
      <c r="R85" s="223">
        <f>R86+R109+R112+R140</f>
        <v>22.9322777</v>
      </c>
      <c r="S85" s="222"/>
      <c r="T85" s="224">
        <f>T86+T109+T112+T140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25" t="s">
        <v>89</v>
      </c>
      <c r="AT85" s="226" t="s">
        <v>81</v>
      </c>
      <c r="AU85" s="226" t="s">
        <v>82</v>
      </c>
      <c r="AY85" s="225" t="s">
        <v>280</v>
      </c>
      <c r="BK85" s="227">
        <f>BK86+BK109+BK112+BK140</f>
        <v>0</v>
      </c>
    </row>
    <row r="86" s="12" customFormat="1" ht="22.8" customHeight="1">
      <c r="A86" s="12"/>
      <c r="B86" s="214"/>
      <c r="C86" s="215"/>
      <c r="D86" s="216" t="s">
        <v>81</v>
      </c>
      <c r="E86" s="228" t="s">
        <v>89</v>
      </c>
      <c r="F86" s="228" t="s">
        <v>281</v>
      </c>
      <c r="G86" s="215"/>
      <c r="H86" s="215"/>
      <c r="I86" s="218"/>
      <c r="J86" s="229">
        <f>BK86</f>
        <v>0</v>
      </c>
      <c r="K86" s="215"/>
      <c r="L86" s="220"/>
      <c r="M86" s="221"/>
      <c r="N86" s="222"/>
      <c r="O86" s="222"/>
      <c r="P86" s="223">
        <f>SUM(P87:P108)</f>
        <v>0</v>
      </c>
      <c r="Q86" s="222"/>
      <c r="R86" s="223">
        <f>SUM(R87:R108)</f>
        <v>0</v>
      </c>
      <c r="S86" s="222"/>
      <c r="T86" s="224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5" t="s">
        <v>89</v>
      </c>
      <c r="AT86" s="226" t="s">
        <v>81</v>
      </c>
      <c r="AU86" s="226" t="s">
        <v>89</v>
      </c>
      <c r="AY86" s="225" t="s">
        <v>280</v>
      </c>
      <c r="BK86" s="227">
        <f>SUM(BK87:BK108)</f>
        <v>0</v>
      </c>
    </row>
    <row r="87" s="2" customFormat="1" ht="48" customHeight="1">
      <c r="A87" s="41"/>
      <c r="B87" s="42"/>
      <c r="C87" s="230" t="s">
        <v>89</v>
      </c>
      <c r="D87" s="230" t="s">
        <v>282</v>
      </c>
      <c r="E87" s="231" t="s">
        <v>2024</v>
      </c>
      <c r="F87" s="232" t="s">
        <v>2025</v>
      </c>
      <c r="G87" s="233" t="s">
        <v>235</v>
      </c>
      <c r="H87" s="234">
        <v>6.9050000000000002</v>
      </c>
      <c r="I87" s="235"/>
      <c r="J87" s="236">
        <f>ROUND(I87*H87,2)</f>
        <v>0</v>
      </c>
      <c r="K87" s="232" t="s">
        <v>285</v>
      </c>
      <c r="L87" s="47"/>
      <c r="M87" s="237" t="s">
        <v>44</v>
      </c>
      <c r="N87" s="238" t="s">
        <v>53</v>
      </c>
      <c r="O87" s="87"/>
      <c r="P87" s="239">
        <f>O87*H87</f>
        <v>0</v>
      </c>
      <c r="Q87" s="239">
        <v>0</v>
      </c>
      <c r="R87" s="239">
        <f>Q87*H87</f>
        <v>0</v>
      </c>
      <c r="S87" s="239">
        <v>0</v>
      </c>
      <c r="T87" s="240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41" t="s">
        <v>286</v>
      </c>
      <c r="AT87" s="241" t="s">
        <v>282</v>
      </c>
      <c r="AU87" s="241" t="s">
        <v>91</v>
      </c>
      <c r="AY87" s="19" t="s">
        <v>280</v>
      </c>
      <c r="BE87" s="242">
        <f>IF(N87="základní",J87,0)</f>
        <v>0</v>
      </c>
      <c r="BF87" s="242">
        <f>IF(N87="snížená",J87,0)</f>
        <v>0</v>
      </c>
      <c r="BG87" s="242">
        <f>IF(N87="zákl. přenesená",J87,0)</f>
        <v>0</v>
      </c>
      <c r="BH87" s="242">
        <f>IF(N87="sníž. přenesená",J87,0)</f>
        <v>0</v>
      </c>
      <c r="BI87" s="242">
        <f>IF(N87="nulová",J87,0)</f>
        <v>0</v>
      </c>
      <c r="BJ87" s="19" t="s">
        <v>89</v>
      </c>
      <c r="BK87" s="242">
        <f>ROUND(I87*H87,2)</f>
        <v>0</v>
      </c>
      <c r="BL87" s="19" t="s">
        <v>286</v>
      </c>
      <c r="BM87" s="241" t="s">
        <v>2436</v>
      </c>
    </row>
    <row r="88" s="13" customFormat="1">
      <c r="A88" s="13"/>
      <c r="B88" s="243"/>
      <c r="C88" s="244"/>
      <c r="D88" s="245" t="s">
        <v>288</v>
      </c>
      <c r="E88" s="246" t="s">
        <v>44</v>
      </c>
      <c r="F88" s="247" t="s">
        <v>2437</v>
      </c>
      <c r="G88" s="244"/>
      <c r="H88" s="248">
        <v>1.6799999999999999</v>
      </c>
      <c r="I88" s="249"/>
      <c r="J88" s="244"/>
      <c r="K88" s="244"/>
      <c r="L88" s="250"/>
      <c r="M88" s="251"/>
      <c r="N88" s="252"/>
      <c r="O88" s="252"/>
      <c r="P88" s="252"/>
      <c r="Q88" s="252"/>
      <c r="R88" s="252"/>
      <c r="S88" s="252"/>
      <c r="T88" s="25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54" t="s">
        <v>288</v>
      </c>
      <c r="AU88" s="254" t="s">
        <v>91</v>
      </c>
      <c r="AV88" s="13" t="s">
        <v>91</v>
      </c>
      <c r="AW88" s="13" t="s">
        <v>42</v>
      </c>
      <c r="AX88" s="13" t="s">
        <v>82</v>
      </c>
      <c r="AY88" s="254" t="s">
        <v>280</v>
      </c>
    </row>
    <row r="89" s="13" customFormat="1">
      <c r="A89" s="13"/>
      <c r="B89" s="243"/>
      <c r="C89" s="244"/>
      <c r="D89" s="245" t="s">
        <v>288</v>
      </c>
      <c r="E89" s="246" t="s">
        <v>44</v>
      </c>
      <c r="F89" s="247" t="s">
        <v>2438</v>
      </c>
      <c r="G89" s="244"/>
      <c r="H89" s="248">
        <v>0.38500000000000001</v>
      </c>
      <c r="I89" s="249"/>
      <c r="J89" s="244"/>
      <c r="K89" s="244"/>
      <c r="L89" s="250"/>
      <c r="M89" s="251"/>
      <c r="N89" s="252"/>
      <c r="O89" s="252"/>
      <c r="P89" s="252"/>
      <c r="Q89" s="252"/>
      <c r="R89" s="252"/>
      <c r="S89" s="252"/>
      <c r="T89" s="25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4" t="s">
        <v>288</v>
      </c>
      <c r="AU89" s="254" t="s">
        <v>91</v>
      </c>
      <c r="AV89" s="13" t="s">
        <v>91</v>
      </c>
      <c r="AW89" s="13" t="s">
        <v>42</v>
      </c>
      <c r="AX89" s="13" t="s">
        <v>82</v>
      </c>
      <c r="AY89" s="254" t="s">
        <v>280</v>
      </c>
    </row>
    <row r="90" s="13" customFormat="1">
      <c r="A90" s="13"/>
      <c r="B90" s="243"/>
      <c r="C90" s="244"/>
      <c r="D90" s="245" t="s">
        <v>288</v>
      </c>
      <c r="E90" s="246" t="s">
        <v>44</v>
      </c>
      <c r="F90" s="247" t="s">
        <v>2439</v>
      </c>
      <c r="G90" s="244"/>
      <c r="H90" s="248">
        <v>0.189</v>
      </c>
      <c r="I90" s="249"/>
      <c r="J90" s="244"/>
      <c r="K90" s="244"/>
      <c r="L90" s="250"/>
      <c r="M90" s="251"/>
      <c r="N90" s="252"/>
      <c r="O90" s="252"/>
      <c r="P90" s="252"/>
      <c r="Q90" s="252"/>
      <c r="R90" s="252"/>
      <c r="S90" s="252"/>
      <c r="T90" s="25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4" t="s">
        <v>288</v>
      </c>
      <c r="AU90" s="254" t="s">
        <v>91</v>
      </c>
      <c r="AV90" s="13" t="s">
        <v>91</v>
      </c>
      <c r="AW90" s="13" t="s">
        <v>42</v>
      </c>
      <c r="AX90" s="13" t="s">
        <v>82</v>
      </c>
      <c r="AY90" s="254" t="s">
        <v>280</v>
      </c>
    </row>
    <row r="91" s="13" customFormat="1">
      <c r="A91" s="13"/>
      <c r="B91" s="243"/>
      <c r="C91" s="244"/>
      <c r="D91" s="245" t="s">
        <v>288</v>
      </c>
      <c r="E91" s="246" t="s">
        <v>44</v>
      </c>
      <c r="F91" s="247" t="s">
        <v>2440</v>
      </c>
      <c r="G91" s="244"/>
      <c r="H91" s="248">
        <v>3.6800000000000002</v>
      </c>
      <c r="I91" s="249"/>
      <c r="J91" s="244"/>
      <c r="K91" s="244"/>
      <c r="L91" s="250"/>
      <c r="M91" s="251"/>
      <c r="N91" s="252"/>
      <c r="O91" s="252"/>
      <c r="P91" s="252"/>
      <c r="Q91" s="252"/>
      <c r="R91" s="252"/>
      <c r="S91" s="252"/>
      <c r="T91" s="25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4" t="s">
        <v>288</v>
      </c>
      <c r="AU91" s="254" t="s">
        <v>91</v>
      </c>
      <c r="AV91" s="13" t="s">
        <v>91</v>
      </c>
      <c r="AW91" s="13" t="s">
        <v>42</v>
      </c>
      <c r="AX91" s="13" t="s">
        <v>82</v>
      </c>
      <c r="AY91" s="254" t="s">
        <v>280</v>
      </c>
    </row>
    <row r="92" s="13" customFormat="1">
      <c r="A92" s="13"/>
      <c r="B92" s="243"/>
      <c r="C92" s="244"/>
      <c r="D92" s="245" t="s">
        <v>288</v>
      </c>
      <c r="E92" s="246" t="s">
        <v>44</v>
      </c>
      <c r="F92" s="247" t="s">
        <v>2441</v>
      </c>
      <c r="G92" s="244"/>
      <c r="H92" s="248">
        <v>0.45900000000000002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4" t="s">
        <v>288</v>
      </c>
      <c r="AU92" s="254" t="s">
        <v>91</v>
      </c>
      <c r="AV92" s="13" t="s">
        <v>91</v>
      </c>
      <c r="AW92" s="13" t="s">
        <v>42</v>
      </c>
      <c r="AX92" s="13" t="s">
        <v>82</v>
      </c>
      <c r="AY92" s="254" t="s">
        <v>280</v>
      </c>
    </row>
    <row r="93" s="13" customFormat="1">
      <c r="A93" s="13"/>
      <c r="B93" s="243"/>
      <c r="C93" s="244"/>
      <c r="D93" s="245" t="s">
        <v>288</v>
      </c>
      <c r="E93" s="246" t="s">
        <v>44</v>
      </c>
      <c r="F93" s="247" t="s">
        <v>2442</v>
      </c>
      <c r="G93" s="244"/>
      <c r="H93" s="248">
        <v>0.128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288</v>
      </c>
      <c r="AU93" s="254" t="s">
        <v>91</v>
      </c>
      <c r="AV93" s="13" t="s">
        <v>91</v>
      </c>
      <c r="AW93" s="13" t="s">
        <v>42</v>
      </c>
      <c r="AX93" s="13" t="s">
        <v>82</v>
      </c>
      <c r="AY93" s="254" t="s">
        <v>280</v>
      </c>
    </row>
    <row r="94" s="13" customFormat="1">
      <c r="A94" s="13"/>
      <c r="B94" s="243"/>
      <c r="C94" s="244"/>
      <c r="D94" s="245" t="s">
        <v>288</v>
      </c>
      <c r="E94" s="246" t="s">
        <v>44</v>
      </c>
      <c r="F94" s="247" t="s">
        <v>2443</v>
      </c>
      <c r="G94" s="244"/>
      <c r="H94" s="248">
        <v>0.38400000000000001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42</v>
      </c>
      <c r="AX94" s="13" t="s">
        <v>82</v>
      </c>
      <c r="AY94" s="254" t="s">
        <v>280</v>
      </c>
    </row>
    <row r="95" s="14" customFormat="1">
      <c r="A95" s="14"/>
      <c r="B95" s="255"/>
      <c r="C95" s="256"/>
      <c r="D95" s="245" t="s">
        <v>288</v>
      </c>
      <c r="E95" s="257" t="s">
        <v>2432</v>
      </c>
      <c r="F95" s="258" t="s">
        <v>292</v>
      </c>
      <c r="G95" s="256"/>
      <c r="H95" s="259">
        <v>6.9050000000000002</v>
      </c>
      <c r="I95" s="260"/>
      <c r="J95" s="256"/>
      <c r="K95" s="256"/>
      <c r="L95" s="261"/>
      <c r="M95" s="262"/>
      <c r="N95" s="263"/>
      <c r="O95" s="263"/>
      <c r="P95" s="263"/>
      <c r="Q95" s="263"/>
      <c r="R95" s="263"/>
      <c r="S95" s="263"/>
      <c r="T95" s="26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5" t="s">
        <v>288</v>
      </c>
      <c r="AU95" s="265" t="s">
        <v>91</v>
      </c>
      <c r="AV95" s="14" t="s">
        <v>286</v>
      </c>
      <c r="AW95" s="14" t="s">
        <v>42</v>
      </c>
      <c r="AX95" s="14" t="s">
        <v>89</v>
      </c>
      <c r="AY95" s="265" t="s">
        <v>280</v>
      </c>
    </row>
    <row r="96" s="2" customFormat="1" ht="48" customHeight="1">
      <c r="A96" s="41"/>
      <c r="B96" s="42"/>
      <c r="C96" s="230" t="s">
        <v>91</v>
      </c>
      <c r="D96" s="230" t="s">
        <v>282</v>
      </c>
      <c r="E96" s="231" t="s">
        <v>2033</v>
      </c>
      <c r="F96" s="232" t="s">
        <v>2034</v>
      </c>
      <c r="G96" s="233" t="s">
        <v>235</v>
      </c>
      <c r="H96" s="234">
        <v>2.0720000000000001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2444</v>
      </c>
    </row>
    <row r="97" s="13" customFormat="1">
      <c r="A97" s="13"/>
      <c r="B97" s="243"/>
      <c r="C97" s="244"/>
      <c r="D97" s="245" t="s">
        <v>288</v>
      </c>
      <c r="E97" s="244"/>
      <c r="F97" s="247" t="s">
        <v>2445</v>
      </c>
      <c r="G97" s="244"/>
      <c r="H97" s="248">
        <v>2.0720000000000001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</v>
      </c>
      <c r="AX97" s="13" t="s">
        <v>89</v>
      </c>
      <c r="AY97" s="254" t="s">
        <v>280</v>
      </c>
    </row>
    <row r="98" s="2" customFormat="1" ht="60" customHeight="1">
      <c r="A98" s="41"/>
      <c r="B98" s="42"/>
      <c r="C98" s="230" t="s">
        <v>297</v>
      </c>
      <c r="D98" s="230" t="s">
        <v>282</v>
      </c>
      <c r="E98" s="231" t="s">
        <v>298</v>
      </c>
      <c r="F98" s="232" t="s">
        <v>299</v>
      </c>
      <c r="G98" s="233" t="s">
        <v>235</v>
      </c>
      <c r="H98" s="234">
        <v>13.810000000000001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2446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2447</v>
      </c>
      <c r="G99" s="244"/>
      <c r="H99" s="248">
        <v>6.9050000000000002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82</v>
      </c>
      <c r="AY99" s="254" t="s">
        <v>280</v>
      </c>
    </row>
    <row r="100" s="13" customFormat="1">
      <c r="A100" s="13"/>
      <c r="B100" s="243"/>
      <c r="C100" s="244"/>
      <c r="D100" s="245" t="s">
        <v>288</v>
      </c>
      <c r="E100" s="246" t="s">
        <v>44</v>
      </c>
      <c r="F100" s="247" t="s">
        <v>2448</v>
      </c>
      <c r="G100" s="244"/>
      <c r="H100" s="248">
        <v>6.9050000000000002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288</v>
      </c>
      <c r="AU100" s="254" t="s">
        <v>91</v>
      </c>
      <c r="AV100" s="13" t="s">
        <v>91</v>
      </c>
      <c r="AW100" s="13" t="s">
        <v>42</v>
      </c>
      <c r="AX100" s="13" t="s">
        <v>82</v>
      </c>
      <c r="AY100" s="254" t="s">
        <v>280</v>
      </c>
    </row>
    <row r="101" s="14" customFormat="1">
      <c r="A101" s="14"/>
      <c r="B101" s="255"/>
      <c r="C101" s="256"/>
      <c r="D101" s="245" t="s">
        <v>288</v>
      </c>
      <c r="E101" s="257" t="s">
        <v>44</v>
      </c>
      <c r="F101" s="258" t="s">
        <v>292</v>
      </c>
      <c r="G101" s="256"/>
      <c r="H101" s="259">
        <v>13.810000000000001</v>
      </c>
      <c r="I101" s="260"/>
      <c r="J101" s="256"/>
      <c r="K101" s="256"/>
      <c r="L101" s="261"/>
      <c r="M101" s="262"/>
      <c r="N101" s="263"/>
      <c r="O101" s="263"/>
      <c r="P101" s="263"/>
      <c r="Q101" s="263"/>
      <c r="R101" s="263"/>
      <c r="S101" s="263"/>
      <c r="T101" s="26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5" t="s">
        <v>288</v>
      </c>
      <c r="AU101" s="265" t="s">
        <v>91</v>
      </c>
      <c r="AV101" s="14" t="s">
        <v>286</v>
      </c>
      <c r="AW101" s="14" t="s">
        <v>42</v>
      </c>
      <c r="AX101" s="14" t="s">
        <v>89</v>
      </c>
      <c r="AY101" s="265" t="s">
        <v>280</v>
      </c>
    </row>
    <row r="102" s="2" customFormat="1" ht="60" customHeight="1">
      <c r="A102" s="41"/>
      <c r="B102" s="42"/>
      <c r="C102" s="230" t="s">
        <v>286</v>
      </c>
      <c r="D102" s="230" t="s">
        <v>282</v>
      </c>
      <c r="E102" s="231" t="s">
        <v>303</v>
      </c>
      <c r="F102" s="232" t="s">
        <v>304</v>
      </c>
      <c r="G102" s="233" t="s">
        <v>235</v>
      </c>
      <c r="H102" s="234">
        <v>138.09999999999999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2449</v>
      </c>
    </row>
    <row r="103" s="13" customFormat="1">
      <c r="A103" s="13"/>
      <c r="B103" s="243"/>
      <c r="C103" s="244"/>
      <c r="D103" s="245" t="s">
        <v>288</v>
      </c>
      <c r="E103" s="244"/>
      <c r="F103" s="247" t="s">
        <v>2450</v>
      </c>
      <c r="G103" s="244"/>
      <c r="H103" s="248">
        <v>138.09999999999999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</v>
      </c>
      <c r="AX103" s="13" t="s">
        <v>89</v>
      </c>
      <c r="AY103" s="254" t="s">
        <v>280</v>
      </c>
    </row>
    <row r="104" s="2" customFormat="1" ht="16.5" customHeight="1">
      <c r="A104" s="41"/>
      <c r="B104" s="42"/>
      <c r="C104" s="230" t="s">
        <v>307</v>
      </c>
      <c r="D104" s="230" t="s">
        <v>282</v>
      </c>
      <c r="E104" s="231" t="s">
        <v>312</v>
      </c>
      <c r="F104" s="232" t="s">
        <v>313</v>
      </c>
      <c r="G104" s="233" t="s">
        <v>235</v>
      </c>
      <c r="H104" s="234">
        <v>13.810000000000001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2451</v>
      </c>
    </row>
    <row r="105" s="13" customFormat="1">
      <c r="A105" s="13"/>
      <c r="B105" s="243"/>
      <c r="C105" s="244"/>
      <c r="D105" s="245" t="s">
        <v>288</v>
      </c>
      <c r="E105" s="246" t="s">
        <v>44</v>
      </c>
      <c r="F105" s="247" t="s">
        <v>2452</v>
      </c>
      <c r="G105" s="244"/>
      <c r="H105" s="248">
        <v>13.810000000000001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42</v>
      </c>
      <c r="AX105" s="13" t="s">
        <v>89</v>
      </c>
      <c r="AY105" s="254" t="s">
        <v>280</v>
      </c>
    </row>
    <row r="106" s="2" customFormat="1" ht="36" customHeight="1">
      <c r="A106" s="41"/>
      <c r="B106" s="42"/>
      <c r="C106" s="230" t="s">
        <v>311</v>
      </c>
      <c r="D106" s="230" t="s">
        <v>282</v>
      </c>
      <c r="E106" s="231" t="s">
        <v>317</v>
      </c>
      <c r="F106" s="232" t="s">
        <v>318</v>
      </c>
      <c r="G106" s="233" t="s">
        <v>319</v>
      </c>
      <c r="H106" s="234">
        <v>12.429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2453</v>
      </c>
    </row>
    <row r="107" s="13" customFormat="1">
      <c r="A107" s="13"/>
      <c r="B107" s="243"/>
      <c r="C107" s="244"/>
      <c r="D107" s="245" t="s">
        <v>288</v>
      </c>
      <c r="E107" s="246" t="s">
        <v>44</v>
      </c>
      <c r="F107" s="247" t="s">
        <v>2454</v>
      </c>
      <c r="G107" s="244"/>
      <c r="H107" s="248">
        <v>6.9050000000000002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89</v>
      </c>
      <c r="AY107" s="254" t="s">
        <v>280</v>
      </c>
    </row>
    <row r="108" s="13" customFormat="1">
      <c r="A108" s="13"/>
      <c r="B108" s="243"/>
      <c r="C108" s="244"/>
      <c r="D108" s="245" t="s">
        <v>288</v>
      </c>
      <c r="E108" s="244"/>
      <c r="F108" s="247" t="s">
        <v>2455</v>
      </c>
      <c r="G108" s="244"/>
      <c r="H108" s="248">
        <v>12.429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</v>
      </c>
      <c r="AX108" s="13" t="s">
        <v>89</v>
      </c>
      <c r="AY108" s="254" t="s">
        <v>280</v>
      </c>
    </row>
    <row r="109" s="12" customFormat="1" ht="22.8" customHeight="1">
      <c r="A109" s="12"/>
      <c r="B109" s="214"/>
      <c r="C109" s="215"/>
      <c r="D109" s="216" t="s">
        <v>81</v>
      </c>
      <c r="E109" s="228" t="s">
        <v>91</v>
      </c>
      <c r="F109" s="228" t="s">
        <v>334</v>
      </c>
      <c r="G109" s="215"/>
      <c r="H109" s="215"/>
      <c r="I109" s="218"/>
      <c r="J109" s="229">
        <f>BK109</f>
        <v>0</v>
      </c>
      <c r="K109" s="215"/>
      <c r="L109" s="220"/>
      <c r="M109" s="221"/>
      <c r="N109" s="222"/>
      <c r="O109" s="222"/>
      <c r="P109" s="223">
        <f>SUM(P110:P111)</f>
        <v>0</v>
      </c>
      <c r="Q109" s="222"/>
      <c r="R109" s="223">
        <f>SUM(R110:R111)</f>
        <v>15.580027699999999</v>
      </c>
      <c r="S109" s="222"/>
      <c r="T109" s="224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5" t="s">
        <v>89</v>
      </c>
      <c r="AT109" s="226" t="s">
        <v>81</v>
      </c>
      <c r="AU109" s="226" t="s">
        <v>89</v>
      </c>
      <c r="AY109" s="225" t="s">
        <v>280</v>
      </c>
      <c r="BK109" s="227">
        <f>SUM(BK110:BK111)</f>
        <v>0</v>
      </c>
    </row>
    <row r="110" s="2" customFormat="1" ht="24" customHeight="1">
      <c r="A110" s="41"/>
      <c r="B110" s="42"/>
      <c r="C110" s="230" t="s">
        <v>316</v>
      </c>
      <c r="D110" s="230" t="s">
        <v>282</v>
      </c>
      <c r="E110" s="231" t="s">
        <v>2456</v>
      </c>
      <c r="F110" s="232" t="s">
        <v>2457</v>
      </c>
      <c r="G110" s="233" t="s">
        <v>235</v>
      </c>
      <c r="H110" s="234">
        <v>6.9050000000000002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2.2563399999999998</v>
      </c>
      <c r="R110" s="239">
        <f>Q110*H110</f>
        <v>15.580027699999999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2458</v>
      </c>
    </row>
    <row r="111" s="13" customFormat="1">
      <c r="A111" s="13"/>
      <c r="B111" s="243"/>
      <c r="C111" s="244"/>
      <c r="D111" s="245" t="s">
        <v>288</v>
      </c>
      <c r="E111" s="246" t="s">
        <v>44</v>
      </c>
      <c r="F111" s="247" t="s">
        <v>2432</v>
      </c>
      <c r="G111" s="244"/>
      <c r="H111" s="248">
        <v>6.9050000000000002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42</v>
      </c>
      <c r="AX111" s="13" t="s">
        <v>89</v>
      </c>
      <c r="AY111" s="254" t="s">
        <v>280</v>
      </c>
    </row>
    <row r="112" s="12" customFormat="1" ht="22.8" customHeight="1">
      <c r="A112" s="12"/>
      <c r="B112" s="214"/>
      <c r="C112" s="215"/>
      <c r="D112" s="216" t="s">
        <v>81</v>
      </c>
      <c r="E112" s="228" t="s">
        <v>328</v>
      </c>
      <c r="F112" s="228" t="s">
        <v>638</v>
      </c>
      <c r="G112" s="215"/>
      <c r="H112" s="215"/>
      <c r="I112" s="218"/>
      <c r="J112" s="229">
        <f>BK112</f>
        <v>0</v>
      </c>
      <c r="K112" s="215"/>
      <c r="L112" s="220"/>
      <c r="M112" s="221"/>
      <c r="N112" s="222"/>
      <c r="O112" s="222"/>
      <c r="P112" s="223">
        <f>SUM(P113:P139)</f>
        <v>0</v>
      </c>
      <c r="Q112" s="222"/>
      <c r="R112" s="223">
        <f>SUM(R113:R139)</f>
        <v>7.3522499999999997</v>
      </c>
      <c r="S112" s="222"/>
      <c r="T112" s="224">
        <f>SUM(T113:T139)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5" t="s">
        <v>89</v>
      </c>
      <c r="AT112" s="226" t="s">
        <v>81</v>
      </c>
      <c r="AU112" s="226" t="s">
        <v>89</v>
      </c>
      <c r="AY112" s="225" t="s">
        <v>280</v>
      </c>
      <c r="BK112" s="227">
        <f>SUM(BK113:BK139)</f>
        <v>0</v>
      </c>
    </row>
    <row r="113" s="2" customFormat="1" ht="36" customHeight="1">
      <c r="A113" s="41"/>
      <c r="B113" s="42"/>
      <c r="C113" s="230" t="s">
        <v>323</v>
      </c>
      <c r="D113" s="230" t="s">
        <v>282</v>
      </c>
      <c r="E113" s="231" t="s">
        <v>2459</v>
      </c>
      <c r="F113" s="232" t="s">
        <v>2460</v>
      </c>
      <c r="G113" s="233" t="s">
        <v>431</v>
      </c>
      <c r="H113" s="234">
        <v>23</v>
      </c>
      <c r="I113" s="235"/>
      <c r="J113" s="236">
        <f>ROUND(I113*H113,2)</f>
        <v>0</v>
      </c>
      <c r="K113" s="232" t="s">
        <v>285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0.097159999999999996</v>
      </c>
      <c r="R113" s="239">
        <f>Q113*H113</f>
        <v>2.23468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2461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2462</v>
      </c>
      <c r="G114" s="244"/>
      <c r="H114" s="248">
        <v>23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89</v>
      </c>
      <c r="AY114" s="254" t="s">
        <v>280</v>
      </c>
    </row>
    <row r="115" s="2" customFormat="1" ht="24" customHeight="1">
      <c r="A115" s="41"/>
      <c r="B115" s="42"/>
      <c r="C115" s="266" t="s">
        <v>328</v>
      </c>
      <c r="D115" s="266" t="s">
        <v>329</v>
      </c>
      <c r="E115" s="267" t="s">
        <v>2463</v>
      </c>
      <c r="F115" s="268" t="s">
        <v>2464</v>
      </c>
      <c r="G115" s="269" t="s">
        <v>431</v>
      </c>
      <c r="H115" s="270">
        <v>23</v>
      </c>
      <c r="I115" s="271"/>
      <c r="J115" s="272">
        <f>ROUND(I115*H115,2)</f>
        <v>0</v>
      </c>
      <c r="K115" s="268" t="s">
        <v>44</v>
      </c>
      <c r="L115" s="273"/>
      <c r="M115" s="274" t="s">
        <v>44</v>
      </c>
      <c r="N115" s="275" t="s">
        <v>53</v>
      </c>
      <c r="O115" s="87"/>
      <c r="P115" s="239">
        <f>O115*H115</f>
        <v>0</v>
      </c>
      <c r="Q115" s="239">
        <v>0.14599999999999999</v>
      </c>
      <c r="R115" s="239">
        <f>Q115*H115</f>
        <v>3.3579999999999997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323</v>
      </c>
      <c r="AT115" s="241" t="s">
        <v>329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2465</v>
      </c>
    </row>
    <row r="116" s="2" customFormat="1">
      <c r="A116" s="41"/>
      <c r="B116" s="42"/>
      <c r="C116" s="43"/>
      <c r="D116" s="245" t="s">
        <v>360</v>
      </c>
      <c r="E116" s="43"/>
      <c r="F116" s="276" t="s">
        <v>2466</v>
      </c>
      <c r="G116" s="43"/>
      <c r="H116" s="43"/>
      <c r="I116" s="150"/>
      <c r="J116" s="43"/>
      <c r="K116" s="43"/>
      <c r="L116" s="47"/>
      <c r="M116" s="277"/>
      <c r="N116" s="278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360</v>
      </c>
      <c r="AU116" s="19" t="s">
        <v>91</v>
      </c>
    </row>
    <row r="117" s="2" customFormat="1" ht="16.5" customHeight="1">
      <c r="A117" s="41"/>
      <c r="B117" s="42"/>
      <c r="C117" s="230" t="s">
        <v>335</v>
      </c>
      <c r="D117" s="230" t="s">
        <v>282</v>
      </c>
      <c r="E117" s="231" t="s">
        <v>2467</v>
      </c>
      <c r="F117" s="232" t="s">
        <v>2468</v>
      </c>
      <c r="G117" s="233" t="s">
        <v>976</v>
      </c>
      <c r="H117" s="234">
        <v>1</v>
      </c>
      <c r="I117" s="235"/>
      <c r="J117" s="236">
        <f>ROUND(I117*H117,2)</f>
        <v>0</v>
      </c>
      <c r="K117" s="232" t="s">
        <v>44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0.0042500000000000003</v>
      </c>
      <c r="R117" s="239">
        <f>Q117*H117</f>
        <v>0.0042500000000000003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2469</v>
      </c>
    </row>
    <row r="118" s="2" customFormat="1">
      <c r="A118" s="41"/>
      <c r="B118" s="42"/>
      <c r="C118" s="43"/>
      <c r="D118" s="245" t="s">
        <v>360</v>
      </c>
      <c r="E118" s="43"/>
      <c r="F118" s="276" t="s">
        <v>2470</v>
      </c>
      <c r="G118" s="43"/>
      <c r="H118" s="43"/>
      <c r="I118" s="150"/>
      <c r="J118" s="43"/>
      <c r="K118" s="43"/>
      <c r="L118" s="47"/>
      <c r="M118" s="277"/>
      <c r="N118" s="278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360</v>
      </c>
      <c r="AU118" s="19" t="s">
        <v>91</v>
      </c>
    </row>
    <row r="119" s="13" customFormat="1">
      <c r="A119" s="13"/>
      <c r="B119" s="243"/>
      <c r="C119" s="244"/>
      <c r="D119" s="245" t="s">
        <v>288</v>
      </c>
      <c r="E119" s="246" t="s">
        <v>44</v>
      </c>
      <c r="F119" s="247" t="s">
        <v>2471</v>
      </c>
      <c r="G119" s="244"/>
      <c r="H119" s="248">
        <v>1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91</v>
      </c>
      <c r="AV119" s="13" t="s">
        <v>91</v>
      </c>
      <c r="AW119" s="13" t="s">
        <v>42</v>
      </c>
      <c r="AX119" s="13" t="s">
        <v>89</v>
      </c>
      <c r="AY119" s="254" t="s">
        <v>280</v>
      </c>
    </row>
    <row r="120" s="2" customFormat="1" ht="24" customHeight="1">
      <c r="A120" s="41"/>
      <c r="B120" s="42"/>
      <c r="C120" s="230" t="s">
        <v>341</v>
      </c>
      <c r="D120" s="230" t="s">
        <v>282</v>
      </c>
      <c r="E120" s="231" t="s">
        <v>2472</v>
      </c>
      <c r="F120" s="232" t="s">
        <v>2473</v>
      </c>
      <c r="G120" s="233" t="s">
        <v>431</v>
      </c>
      <c r="H120" s="234">
        <v>1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2474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2475</v>
      </c>
      <c r="G121" s="244"/>
      <c r="H121" s="248">
        <v>1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89</v>
      </c>
      <c r="AY121" s="254" t="s">
        <v>280</v>
      </c>
    </row>
    <row r="122" s="2" customFormat="1" ht="16.5" customHeight="1">
      <c r="A122" s="41"/>
      <c r="B122" s="42"/>
      <c r="C122" s="266" t="s">
        <v>347</v>
      </c>
      <c r="D122" s="266" t="s">
        <v>329</v>
      </c>
      <c r="E122" s="267" t="s">
        <v>2476</v>
      </c>
      <c r="F122" s="268" t="s">
        <v>2477</v>
      </c>
      <c r="G122" s="269" t="s">
        <v>431</v>
      </c>
      <c r="H122" s="270">
        <v>1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0.029999999999999999</v>
      </c>
      <c r="R122" s="239">
        <f>Q122*H122</f>
        <v>0.029999999999999999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323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2478</v>
      </c>
    </row>
    <row r="123" s="2" customFormat="1">
      <c r="A123" s="41"/>
      <c r="B123" s="42"/>
      <c r="C123" s="43"/>
      <c r="D123" s="245" t="s">
        <v>360</v>
      </c>
      <c r="E123" s="43"/>
      <c r="F123" s="276" t="s">
        <v>2466</v>
      </c>
      <c r="G123" s="43"/>
      <c r="H123" s="43"/>
      <c r="I123" s="150"/>
      <c r="J123" s="43"/>
      <c r="K123" s="43"/>
      <c r="L123" s="47"/>
      <c r="M123" s="277"/>
      <c r="N123" s="278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360</v>
      </c>
      <c r="AU123" s="19" t="s">
        <v>91</v>
      </c>
    </row>
    <row r="124" s="2" customFormat="1" ht="24" customHeight="1">
      <c r="A124" s="41"/>
      <c r="B124" s="42"/>
      <c r="C124" s="230" t="s">
        <v>356</v>
      </c>
      <c r="D124" s="230" t="s">
        <v>282</v>
      </c>
      <c r="E124" s="231" t="s">
        <v>2479</v>
      </c>
      <c r="F124" s="232" t="s">
        <v>2480</v>
      </c>
      <c r="G124" s="233" t="s">
        <v>431</v>
      </c>
      <c r="H124" s="234">
        <v>8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0.0011199999999999999</v>
      </c>
      <c r="R124" s="239">
        <f>Q124*H124</f>
        <v>0.0089599999999999992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2481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2482</v>
      </c>
      <c r="G125" s="244"/>
      <c r="H125" s="248">
        <v>5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82</v>
      </c>
      <c r="AY125" s="254" t="s">
        <v>280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2483</v>
      </c>
      <c r="G126" s="244"/>
      <c r="H126" s="248">
        <v>3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82</v>
      </c>
      <c r="AY126" s="254" t="s">
        <v>280</v>
      </c>
    </row>
    <row r="127" s="14" customFormat="1">
      <c r="A127" s="14"/>
      <c r="B127" s="255"/>
      <c r="C127" s="256"/>
      <c r="D127" s="245" t="s">
        <v>288</v>
      </c>
      <c r="E127" s="257" t="s">
        <v>44</v>
      </c>
      <c r="F127" s="258" t="s">
        <v>292</v>
      </c>
      <c r="G127" s="256"/>
      <c r="H127" s="259">
        <v>8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288</v>
      </c>
      <c r="AU127" s="265" t="s">
        <v>91</v>
      </c>
      <c r="AV127" s="14" t="s">
        <v>286</v>
      </c>
      <c r="AW127" s="14" t="s">
        <v>42</v>
      </c>
      <c r="AX127" s="14" t="s">
        <v>89</v>
      </c>
      <c r="AY127" s="265" t="s">
        <v>280</v>
      </c>
    </row>
    <row r="128" s="2" customFormat="1" ht="16.5" customHeight="1">
      <c r="A128" s="41"/>
      <c r="B128" s="42"/>
      <c r="C128" s="266" t="s">
        <v>363</v>
      </c>
      <c r="D128" s="266" t="s">
        <v>329</v>
      </c>
      <c r="E128" s="267" t="s">
        <v>2484</v>
      </c>
      <c r="F128" s="268" t="s">
        <v>2485</v>
      </c>
      <c r="G128" s="269" t="s">
        <v>431</v>
      </c>
      <c r="H128" s="270">
        <v>5</v>
      </c>
      <c r="I128" s="271"/>
      <c r="J128" s="272">
        <f>ROUND(I128*H128,2)</f>
        <v>0</v>
      </c>
      <c r="K128" s="268" t="s">
        <v>44</v>
      </c>
      <c r="L128" s="273"/>
      <c r="M128" s="274" t="s">
        <v>44</v>
      </c>
      <c r="N128" s="275" t="s">
        <v>53</v>
      </c>
      <c r="O128" s="87"/>
      <c r="P128" s="239">
        <f>O128*H128</f>
        <v>0</v>
      </c>
      <c r="Q128" s="239">
        <v>0.014500000000000001</v>
      </c>
      <c r="R128" s="239">
        <f>Q128*H128</f>
        <v>0.072500000000000009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323</v>
      </c>
      <c r="AT128" s="241" t="s">
        <v>329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2486</v>
      </c>
    </row>
    <row r="129" s="2" customFormat="1">
      <c r="A129" s="41"/>
      <c r="B129" s="42"/>
      <c r="C129" s="43"/>
      <c r="D129" s="245" t="s">
        <v>360</v>
      </c>
      <c r="E129" s="43"/>
      <c r="F129" s="276" t="s">
        <v>2487</v>
      </c>
      <c r="G129" s="43"/>
      <c r="H129" s="43"/>
      <c r="I129" s="150"/>
      <c r="J129" s="43"/>
      <c r="K129" s="43"/>
      <c r="L129" s="47"/>
      <c r="M129" s="277"/>
      <c r="N129" s="278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360</v>
      </c>
      <c r="AU129" s="19" t="s">
        <v>91</v>
      </c>
    </row>
    <row r="130" s="2" customFormat="1" ht="16.5" customHeight="1">
      <c r="A130" s="41"/>
      <c r="B130" s="42"/>
      <c r="C130" s="266" t="s">
        <v>8</v>
      </c>
      <c r="D130" s="266" t="s">
        <v>329</v>
      </c>
      <c r="E130" s="267" t="s">
        <v>2488</v>
      </c>
      <c r="F130" s="268" t="s">
        <v>2489</v>
      </c>
      <c r="G130" s="269" t="s">
        <v>431</v>
      </c>
      <c r="H130" s="270">
        <v>3</v>
      </c>
      <c r="I130" s="271"/>
      <c r="J130" s="272">
        <f>ROUND(I130*H130,2)</f>
        <v>0</v>
      </c>
      <c r="K130" s="268" t="s">
        <v>44</v>
      </c>
      <c r="L130" s="273"/>
      <c r="M130" s="274" t="s">
        <v>44</v>
      </c>
      <c r="N130" s="275" t="s">
        <v>53</v>
      </c>
      <c r="O130" s="87"/>
      <c r="P130" s="239">
        <f>O130*H130</f>
        <v>0</v>
      </c>
      <c r="Q130" s="239">
        <v>0.014500000000000001</v>
      </c>
      <c r="R130" s="239">
        <f>Q130*H130</f>
        <v>0.043500000000000004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323</v>
      </c>
      <c r="AT130" s="241" t="s">
        <v>329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2490</v>
      </c>
    </row>
    <row r="131" s="2" customFormat="1">
      <c r="A131" s="41"/>
      <c r="B131" s="42"/>
      <c r="C131" s="43"/>
      <c r="D131" s="245" t="s">
        <v>360</v>
      </c>
      <c r="E131" s="43"/>
      <c r="F131" s="276" t="s">
        <v>2487</v>
      </c>
      <c r="G131" s="43"/>
      <c r="H131" s="43"/>
      <c r="I131" s="150"/>
      <c r="J131" s="43"/>
      <c r="K131" s="43"/>
      <c r="L131" s="47"/>
      <c r="M131" s="277"/>
      <c r="N131" s="278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360</v>
      </c>
      <c r="AU131" s="19" t="s">
        <v>91</v>
      </c>
    </row>
    <row r="132" s="2" customFormat="1" ht="24" customHeight="1">
      <c r="A132" s="41"/>
      <c r="B132" s="42"/>
      <c r="C132" s="230" t="s">
        <v>374</v>
      </c>
      <c r="D132" s="230" t="s">
        <v>282</v>
      </c>
      <c r="E132" s="231" t="s">
        <v>2491</v>
      </c>
      <c r="F132" s="232" t="s">
        <v>2492</v>
      </c>
      <c r="G132" s="233" t="s">
        <v>431</v>
      </c>
      <c r="H132" s="234">
        <v>21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0.00116</v>
      </c>
      <c r="R132" s="239">
        <f>Q132*H132</f>
        <v>0.02436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2493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2494</v>
      </c>
      <c r="G133" s="244"/>
      <c r="H133" s="248">
        <v>21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89</v>
      </c>
      <c r="AY133" s="254" t="s">
        <v>280</v>
      </c>
    </row>
    <row r="134" s="2" customFormat="1" ht="16.5" customHeight="1">
      <c r="A134" s="41"/>
      <c r="B134" s="42"/>
      <c r="C134" s="266" t="s">
        <v>378</v>
      </c>
      <c r="D134" s="266" t="s">
        <v>329</v>
      </c>
      <c r="E134" s="267" t="s">
        <v>2495</v>
      </c>
      <c r="F134" s="268" t="s">
        <v>2496</v>
      </c>
      <c r="G134" s="269" t="s">
        <v>431</v>
      </c>
      <c r="H134" s="270">
        <v>21</v>
      </c>
      <c r="I134" s="271"/>
      <c r="J134" s="272">
        <f>ROUND(I134*H134,2)</f>
        <v>0</v>
      </c>
      <c r="K134" s="268" t="s">
        <v>44</v>
      </c>
      <c r="L134" s="273"/>
      <c r="M134" s="274" t="s">
        <v>44</v>
      </c>
      <c r="N134" s="275" t="s">
        <v>53</v>
      </c>
      <c r="O134" s="87"/>
      <c r="P134" s="239">
        <f>O134*H134</f>
        <v>0</v>
      </c>
      <c r="Q134" s="239">
        <v>0.070000000000000007</v>
      </c>
      <c r="R134" s="239">
        <f>Q134*H134</f>
        <v>1.4700000000000002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323</v>
      </c>
      <c r="AT134" s="241" t="s">
        <v>329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2497</v>
      </c>
    </row>
    <row r="135" s="2" customFormat="1">
      <c r="A135" s="41"/>
      <c r="B135" s="42"/>
      <c r="C135" s="43"/>
      <c r="D135" s="245" t="s">
        <v>360</v>
      </c>
      <c r="E135" s="43"/>
      <c r="F135" s="276" t="s">
        <v>2498</v>
      </c>
      <c r="G135" s="43"/>
      <c r="H135" s="43"/>
      <c r="I135" s="150"/>
      <c r="J135" s="43"/>
      <c r="K135" s="43"/>
      <c r="L135" s="47"/>
      <c r="M135" s="277"/>
      <c r="N135" s="278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360</v>
      </c>
      <c r="AU135" s="19" t="s">
        <v>91</v>
      </c>
    </row>
    <row r="136" s="2" customFormat="1" ht="24" customHeight="1">
      <c r="A136" s="41"/>
      <c r="B136" s="42"/>
      <c r="C136" s="230" t="s">
        <v>384</v>
      </c>
      <c r="D136" s="230" t="s">
        <v>282</v>
      </c>
      <c r="E136" s="231" t="s">
        <v>2499</v>
      </c>
      <c r="F136" s="232" t="s">
        <v>2500</v>
      </c>
      <c r="G136" s="233" t="s">
        <v>431</v>
      </c>
      <c r="H136" s="234">
        <v>5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0.0011999999999999999</v>
      </c>
      <c r="R136" s="239">
        <f>Q136*H136</f>
        <v>0.0059999999999999993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286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286</v>
      </c>
      <c r="BM136" s="241" t="s">
        <v>2501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2502</v>
      </c>
      <c r="G137" s="244"/>
      <c r="H137" s="248">
        <v>5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89</v>
      </c>
      <c r="AY137" s="254" t="s">
        <v>280</v>
      </c>
    </row>
    <row r="138" s="2" customFormat="1" ht="16.5" customHeight="1">
      <c r="A138" s="41"/>
      <c r="B138" s="42"/>
      <c r="C138" s="266" t="s">
        <v>388</v>
      </c>
      <c r="D138" s="266" t="s">
        <v>329</v>
      </c>
      <c r="E138" s="267" t="s">
        <v>2503</v>
      </c>
      <c r="F138" s="268" t="s">
        <v>2504</v>
      </c>
      <c r="G138" s="269" t="s">
        <v>431</v>
      </c>
      <c r="H138" s="270">
        <v>5</v>
      </c>
      <c r="I138" s="271"/>
      <c r="J138" s="272">
        <f>ROUND(I138*H138,2)</f>
        <v>0</v>
      </c>
      <c r="K138" s="268" t="s">
        <v>44</v>
      </c>
      <c r="L138" s="273"/>
      <c r="M138" s="274" t="s">
        <v>44</v>
      </c>
      <c r="N138" s="275" t="s">
        <v>53</v>
      </c>
      <c r="O138" s="87"/>
      <c r="P138" s="239">
        <f>O138*H138</f>
        <v>0</v>
      </c>
      <c r="Q138" s="239">
        <v>0.02</v>
      </c>
      <c r="R138" s="239">
        <f>Q138*H138</f>
        <v>0.10000000000000001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323</v>
      </c>
      <c r="AT138" s="241" t="s">
        <v>329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2505</v>
      </c>
    </row>
    <row r="139" s="2" customFormat="1">
      <c r="A139" s="41"/>
      <c r="B139" s="42"/>
      <c r="C139" s="43"/>
      <c r="D139" s="245" t="s">
        <v>360</v>
      </c>
      <c r="E139" s="43"/>
      <c r="F139" s="276" t="s">
        <v>2506</v>
      </c>
      <c r="G139" s="43"/>
      <c r="H139" s="43"/>
      <c r="I139" s="150"/>
      <c r="J139" s="43"/>
      <c r="K139" s="43"/>
      <c r="L139" s="47"/>
      <c r="M139" s="277"/>
      <c r="N139" s="278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360</v>
      </c>
      <c r="AU139" s="19" t="s">
        <v>91</v>
      </c>
    </row>
    <row r="140" s="12" customFormat="1" ht="22.8" customHeight="1">
      <c r="A140" s="12"/>
      <c r="B140" s="214"/>
      <c r="C140" s="215"/>
      <c r="D140" s="216" t="s">
        <v>81</v>
      </c>
      <c r="E140" s="228" t="s">
        <v>701</v>
      </c>
      <c r="F140" s="228" t="s">
        <v>702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P141</f>
        <v>0</v>
      </c>
      <c r="Q140" s="222"/>
      <c r="R140" s="223">
        <f>R141</f>
        <v>0</v>
      </c>
      <c r="S140" s="222"/>
      <c r="T140" s="22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89</v>
      </c>
      <c r="AT140" s="226" t="s">
        <v>81</v>
      </c>
      <c r="AU140" s="226" t="s">
        <v>89</v>
      </c>
      <c r="AY140" s="225" t="s">
        <v>280</v>
      </c>
      <c r="BK140" s="227">
        <f>BK141</f>
        <v>0</v>
      </c>
    </row>
    <row r="141" s="2" customFormat="1" ht="36" customHeight="1">
      <c r="A141" s="41"/>
      <c r="B141" s="42"/>
      <c r="C141" s="230" t="s">
        <v>394</v>
      </c>
      <c r="D141" s="230" t="s">
        <v>282</v>
      </c>
      <c r="E141" s="231" t="s">
        <v>2507</v>
      </c>
      <c r="F141" s="232" t="s">
        <v>2508</v>
      </c>
      <c r="G141" s="233" t="s">
        <v>319</v>
      </c>
      <c r="H141" s="234">
        <v>22.931999999999999</v>
      </c>
      <c r="I141" s="235"/>
      <c r="J141" s="236">
        <f>ROUND(I141*H141,2)</f>
        <v>0</v>
      </c>
      <c r="K141" s="232" t="s">
        <v>285</v>
      </c>
      <c r="L141" s="47"/>
      <c r="M141" s="304" t="s">
        <v>44</v>
      </c>
      <c r="N141" s="305" t="s">
        <v>53</v>
      </c>
      <c r="O141" s="306"/>
      <c r="P141" s="307">
        <f>O141*H141</f>
        <v>0</v>
      </c>
      <c r="Q141" s="307">
        <v>0</v>
      </c>
      <c r="R141" s="307">
        <f>Q141*H141</f>
        <v>0</v>
      </c>
      <c r="S141" s="307">
        <v>0</v>
      </c>
      <c r="T141" s="308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2509</v>
      </c>
    </row>
    <row r="142" s="2" customFormat="1" ht="6.96" customHeight="1">
      <c r="A142" s="41"/>
      <c r="B142" s="62"/>
      <c r="C142" s="63"/>
      <c r="D142" s="63"/>
      <c r="E142" s="63"/>
      <c r="F142" s="63"/>
      <c r="G142" s="63"/>
      <c r="H142" s="63"/>
      <c r="I142" s="179"/>
      <c r="J142" s="63"/>
      <c r="K142" s="63"/>
      <c r="L142" s="47"/>
      <c r="M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</sheetData>
  <sheetProtection sheet="1" autoFilter="0" formatColumns="0" formatRows="0" objects="1" scenarios="1" spinCount="100000" saltValue="i6E0KJCu8LYj98xA78NGfcpSWfcQ98dJLqDQ9jOwFG6zIvhcXbHiyDPblCDxeIa9+WUHoxKYaHbqY5FELz2F4Q==" hashValue="IS81Z4fi7sZrTO9KEgk4stRpSnEMSAxC8YmwlMVdHPKMU4oAoCBVwwDgF7/vpBfHSSa4FFGOyGUhBBRvlsX0cw==" algorithmName="SHA-512" password="CC35"/>
  <autoFilter ref="C83:K14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  <c r="AZ2" s="142" t="s">
        <v>2510</v>
      </c>
      <c r="BA2" s="142" t="s">
        <v>2511</v>
      </c>
      <c r="BB2" s="142" t="s">
        <v>218</v>
      </c>
      <c r="BC2" s="142" t="s">
        <v>2512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2513</v>
      </c>
      <c r="BA3" s="142" t="s">
        <v>2514</v>
      </c>
      <c r="BB3" s="142" t="s">
        <v>218</v>
      </c>
      <c r="BC3" s="142" t="s">
        <v>2515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2516</v>
      </c>
      <c r="BA4" s="142" t="s">
        <v>2517</v>
      </c>
      <c r="BB4" s="142" t="s">
        <v>218</v>
      </c>
      <c r="BC4" s="142" t="s">
        <v>2518</v>
      </c>
      <c r="BD4" s="142" t="s">
        <v>91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2519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44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ROUND(J86,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ROUND((SUM(BE86:BE205)),  2)</f>
        <v>0</v>
      </c>
      <c r="G33" s="41"/>
      <c r="H33" s="41"/>
      <c r="I33" s="168">
        <v>0.20999999999999999</v>
      </c>
      <c r="J33" s="167">
        <f>ROUND(((SUM(BE86:BE205))*I33),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ROUND((SUM(BF86:BF205)),  2)</f>
        <v>0</v>
      </c>
      <c r="G34" s="41"/>
      <c r="H34" s="41"/>
      <c r="I34" s="168">
        <v>0.14999999999999999</v>
      </c>
      <c r="J34" s="167">
        <f>ROUND(((SUM(BF86:BF205))*I34),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ROUND((SUM(BG86:BG205)),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ROUND((SUM(BH86:BH205)),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ROUND((SUM(BI86:BI205)),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SO20 - Přeložka vodovodu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J86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241</v>
      </c>
      <c r="E60" s="192"/>
      <c r="F60" s="192"/>
      <c r="G60" s="192"/>
      <c r="H60" s="192"/>
      <c r="I60" s="193"/>
      <c r="J60" s="194">
        <f>J87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242</v>
      </c>
      <c r="E61" s="198"/>
      <c r="F61" s="198"/>
      <c r="G61" s="198"/>
      <c r="H61" s="198"/>
      <c r="I61" s="199"/>
      <c r="J61" s="200">
        <f>J88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245</v>
      </c>
      <c r="E62" s="198"/>
      <c r="F62" s="198"/>
      <c r="G62" s="198"/>
      <c r="H62" s="198"/>
      <c r="I62" s="199"/>
      <c r="J62" s="200">
        <f>J128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2520</v>
      </c>
      <c r="E63" s="198"/>
      <c r="F63" s="198"/>
      <c r="G63" s="198"/>
      <c r="H63" s="198"/>
      <c r="I63" s="199"/>
      <c r="J63" s="200">
        <f>J135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6"/>
      <c r="C64" s="128"/>
      <c r="D64" s="197" t="s">
        <v>248</v>
      </c>
      <c r="E64" s="198"/>
      <c r="F64" s="198"/>
      <c r="G64" s="198"/>
      <c r="H64" s="198"/>
      <c r="I64" s="199"/>
      <c r="J64" s="200">
        <f>J199</f>
        <v>0</v>
      </c>
      <c r="K64" s="128"/>
      <c r="L64" s="20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89"/>
      <c r="C65" s="190"/>
      <c r="D65" s="191" t="s">
        <v>249</v>
      </c>
      <c r="E65" s="192"/>
      <c r="F65" s="192"/>
      <c r="G65" s="192"/>
      <c r="H65" s="192"/>
      <c r="I65" s="193"/>
      <c r="J65" s="194">
        <f>J201</f>
        <v>0</v>
      </c>
      <c r="K65" s="190"/>
      <c r="L65" s="19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96"/>
      <c r="C66" s="128"/>
      <c r="D66" s="197" t="s">
        <v>1475</v>
      </c>
      <c r="E66" s="198"/>
      <c r="F66" s="198"/>
      <c r="G66" s="198"/>
      <c r="H66" s="198"/>
      <c r="I66" s="199"/>
      <c r="J66" s="200">
        <f>J202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50"/>
      <c r="J67" s="43"/>
      <c r="K67" s="43"/>
      <c r="L67" s="15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79"/>
      <c r="J68" s="63"/>
      <c r="K68" s="6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82"/>
      <c r="J72" s="65"/>
      <c r="K72" s="65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265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83" t="str">
        <f>E7</f>
        <v>Revitalizace Jižního náměstí</v>
      </c>
      <c r="F76" s="34"/>
      <c r="G76" s="34"/>
      <c r="H76" s="34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220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>SO20 - Přeložka vodovodu</v>
      </c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22</v>
      </c>
      <c r="D80" s="43"/>
      <c r="E80" s="43"/>
      <c r="F80" s="29" t="str">
        <f>F12</f>
        <v>Praha 14</v>
      </c>
      <c r="G80" s="43"/>
      <c r="H80" s="43"/>
      <c r="I80" s="153" t="s">
        <v>24</v>
      </c>
      <c r="J80" s="75" t="str">
        <f>IF(J12="","",J12)</f>
        <v>17. 10. 2019</v>
      </c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7.9" customHeight="1">
      <c r="A82" s="41"/>
      <c r="B82" s="42"/>
      <c r="C82" s="34" t="s">
        <v>30</v>
      </c>
      <c r="D82" s="43"/>
      <c r="E82" s="43"/>
      <c r="F82" s="29" t="str">
        <f>E15</f>
        <v>TSK hl. m. Prahy a.s.</v>
      </c>
      <c r="G82" s="43"/>
      <c r="H82" s="43"/>
      <c r="I82" s="153" t="s">
        <v>38</v>
      </c>
      <c r="J82" s="39" t="str">
        <f>E21</f>
        <v>d plus projektová a inženýrská a.s.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4" t="s">
        <v>36</v>
      </c>
      <c r="D83" s="43"/>
      <c r="E83" s="43"/>
      <c r="F83" s="29" t="str">
        <f>IF(E18="","",E18)</f>
        <v>Vyplň údaj</v>
      </c>
      <c r="G83" s="43"/>
      <c r="H83" s="43"/>
      <c r="I83" s="153" t="s">
        <v>43</v>
      </c>
      <c r="J83" s="39" t="str">
        <f>E24</f>
        <v xml:space="preserve"> </v>
      </c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202"/>
      <c r="B85" s="203"/>
      <c r="C85" s="204" t="s">
        <v>266</v>
      </c>
      <c r="D85" s="205" t="s">
        <v>67</v>
      </c>
      <c r="E85" s="205" t="s">
        <v>63</v>
      </c>
      <c r="F85" s="205" t="s">
        <v>64</v>
      </c>
      <c r="G85" s="205" t="s">
        <v>267</v>
      </c>
      <c r="H85" s="205" t="s">
        <v>268</v>
      </c>
      <c r="I85" s="206" t="s">
        <v>269</v>
      </c>
      <c r="J85" s="205" t="s">
        <v>239</v>
      </c>
      <c r="K85" s="207" t="s">
        <v>270</v>
      </c>
      <c r="L85" s="208"/>
      <c r="M85" s="95" t="s">
        <v>44</v>
      </c>
      <c r="N85" s="96" t="s">
        <v>52</v>
      </c>
      <c r="O85" s="96" t="s">
        <v>271</v>
      </c>
      <c r="P85" s="96" t="s">
        <v>272</v>
      </c>
      <c r="Q85" s="96" t="s">
        <v>273</v>
      </c>
      <c r="R85" s="96" t="s">
        <v>274</v>
      </c>
      <c r="S85" s="96" t="s">
        <v>275</v>
      </c>
      <c r="T85" s="97" t="s">
        <v>276</v>
      </c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</row>
    <row r="86" s="2" customFormat="1" ht="22.8" customHeight="1">
      <c r="A86" s="41"/>
      <c r="B86" s="42"/>
      <c r="C86" s="102" t="s">
        <v>277</v>
      </c>
      <c r="D86" s="43"/>
      <c r="E86" s="43"/>
      <c r="F86" s="43"/>
      <c r="G86" s="43"/>
      <c r="H86" s="43"/>
      <c r="I86" s="150"/>
      <c r="J86" s="209">
        <f>BK86</f>
        <v>0</v>
      </c>
      <c r="K86" s="43"/>
      <c r="L86" s="47"/>
      <c r="M86" s="98"/>
      <c r="N86" s="210"/>
      <c r="O86" s="99"/>
      <c r="P86" s="211">
        <f>P87+P201</f>
        <v>0</v>
      </c>
      <c r="Q86" s="99"/>
      <c r="R86" s="211">
        <f>R87+R201</f>
        <v>66.883718599999995</v>
      </c>
      <c r="S86" s="99"/>
      <c r="T86" s="212">
        <f>T87+T201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240</v>
      </c>
      <c r="BK86" s="213">
        <f>BK87+BK201</f>
        <v>0</v>
      </c>
    </row>
    <row r="87" s="12" customFormat="1" ht="25.92" customHeight="1">
      <c r="A87" s="12"/>
      <c r="B87" s="214"/>
      <c r="C87" s="215"/>
      <c r="D87" s="216" t="s">
        <v>81</v>
      </c>
      <c r="E87" s="217" t="s">
        <v>278</v>
      </c>
      <c r="F87" s="217" t="s">
        <v>279</v>
      </c>
      <c r="G87" s="215"/>
      <c r="H87" s="215"/>
      <c r="I87" s="218"/>
      <c r="J87" s="219">
        <f>BK87</f>
        <v>0</v>
      </c>
      <c r="K87" s="215"/>
      <c r="L87" s="220"/>
      <c r="M87" s="221"/>
      <c r="N87" s="222"/>
      <c r="O87" s="222"/>
      <c r="P87" s="223">
        <f>P88+P128+P135+P199</f>
        <v>0</v>
      </c>
      <c r="Q87" s="222"/>
      <c r="R87" s="223">
        <f>R88+R128+R135+R199</f>
        <v>66.860438599999995</v>
      </c>
      <c r="S87" s="222"/>
      <c r="T87" s="224">
        <f>T88+T128+T135+T199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5" t="s">
        <v>89</v>
      </c>
      <c r="AT87" s="226" t="s">
        <v>81</v>
      </c>
      <c r="AU87" s="226" t="s">
        <v>82</v>
      </c>
      <c r="AY87" s="225" t="s">
        <v>280</v>
      </c>
      <c r="BK87" s="227">
        <f>BK88+BK128+BK135+BK199</f>
        <v>0</v>
      </c>
    </row>
    <row r="88" s="12" customFormat="1" ht="22.8" customHeight="1">
      <c r="A88" s="12"/>
      <c r="B88" s="214"/>
      <c r="C88" s="215"/>
      <c r="D88" s="216" t="s">
        <v>81</v>
      </c>
      <c r="E88" s="228" t="s">
        <v>89</v>
      </c>
      <c r="F88" s="228" t="s">
        <v>281</v>
      </c>
      <c r="G88" s="215"/>
      <c r="H88" s="215"/>
      <c r="I88" s="218"/>
      <c r="J88" s="229">
        <f>BK88</f>
        <v>0</v>
      </c>
      <c r="K88" s="215"/>
      <c r="L88" s="220"/>
      <c r="M88" s="221"/>
      <c r="N88" s="222"/>
      <c r="O88" s="222"/>
      <c r="P88" s="223">
        <f>SUM(P89:P127)</f>
        <v>0</v>
      </c>
      <c r="Q88" s="222"/>
      <c r="R88" s="223">
        <f>SUM(R89:R127)</f>
        <v>62.523997600000001</v>
      </c>
      <c r="S88" s="222"/>
      <c r="T88" s="224">
        <f>SUM(T89:T127)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5" t="s">
        <v>89</v>
      </c>
      <c r="AT88" s="226" t="s">
        <v>81</v>
      </c>
      <c r="AU88" s="226" t="s">
        <v>89</v>
      </c>
      <c r="AY88" s="225" t="s">
        <v>280</v>
      </c>
      <c r="BK88" s="227">
        <f>SUM(BK89:BK127)</f>
        <v>0</v>
      </c>
    </row>
    <row r="89" s="2" customFormat="1" ht="36" customHeight="1">
      <c r="A89" s="41"/>
      <c r="B89" s="42"/>
      <c r="C89" s="230" t="s">
        <v>89</v>
      </c>
      <c r="D89" s="230" t="s">
        <v>282</v>
      </c>
      <c r="E89" s="231" t="s">
        <v>2521</v>
      </c>
      <c r="F89" s="232" t="s">
        <v>2522</v>
      </c>
      <c r="G89" s="233" t="s">
        <v>235</v>
      </c>
      <c r="H89" s="234">
        <v>160.21799999999999</v>
      </c>
      <c r="I89" s="235"/>
      <c r="J89" s="236">
        <f>ROUND(I89*H89,2)</f>
        <v>0</v>
      </c>
      <c r="K89" s="232" t="s">
        <v>285</v>
      </c>
      <c r="L89" s="47"/>
      <c r="M89" s="237" t="s">
        <v>44</v>
      </c>
      <c r="N89" s="238" t="s">
        <v>53</v>
      </c>
      <c r="O89" s="87"/>
      <c r="P89" s="239">
        <f>O89*H89</f>
        <v>0</v>
      </c>
      <c r="Q89" s="239">
        <v>0</v>
      </c>
      <c r="R89" s="239">
        <f>Q89*H89</f>
        <v>0</v>
      </c>
      <c r="S89" s="239">
        <v>0</v>
      </c>
      <c r="T89" s="240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41" t="s">
        <v>286</v>
      </c>
      <c r="AT89" s="241" t="s">
        <v>282</v>
      </c>
      <c r="AU89" s="241" t="s">
        <v>91</v>
      </c>
      <c r="AY89" s="19" t="s">
        <v>280</v>
      </c>
      <c r="BE89" s="242">
        <f>IF(N89="základní",J89,0)</f>
        <v>0</v>
      </c>
      <c r="BF89" s="242">
        <f>IF(N89="snížená",J89,0)</f>
        <v>0</v>
      </c>
      <c r="BG89" s="242">
        <f>IF(N89="zákl. přenesená",J89,0)</f>
        <v>0</v>
      </c>
      <c r="BH89" s="242">
        <f>IF(N89="sníž. přenesená",J89,0)</f>
        <v>0</v>
      </c>
      <c r="BI89" s="242">
        <f>IF(N89="nulová",J89,0)</f>
        <v>0</v>
      </c>
      <c r="BJ89" s="19" t="s">
        <v>89</v>
      </c>
      <c r="BK89" s="242">
        <f>ROUND(I89*H89,2)</f>
        <v>0</v>
      </c>
      <c r="BL89" s="19" t="s">
        <v>286</v>
      </c>
      <c r="BM89" s="241" t="s">
        <v>2523</v>
      </c>
    </row>
    <row r="90" s="13" customFormat="1">
      <c r="A90" s="13"/>
      <c r="B90" s="243"/>
      <c r="C90" s="244"/>
      <c r="D90" s="245" t="s">
        <v>288</v>
      </c>
      <c r="E90" s="246" t="s">
        <v>44</v>
      </c>
      <c r="F90" s="247" t="s">
        <v>2524</v>
      </c>
      <c r="G90" s="244"/>
      <c r="H90" s="248">
        <v>160.21799999999999</v>
      </c>
      <c r="I90" s="249"/>
      <c r="J90" s="244"/>
      <c r="K90" s="244"/>
      <c r="L90" s="250"/>
      <c r="M90" s="251"/>
      <c r="N90" s="252"/>
      <c r="O90" s="252"/>
      <c r="P90" s="252"/>
      <c r="Q90" s="252"/>
      <c r="R90" s="252"/>
      <c r="S90" s="252"/>
      <c r="T90" s="25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4" t="s">
        <v>288</v>
      </c>
      <c r="AU90" s="254" t="s">
        <v>91</v>
      </c>
      <c r="AV90" s="13" t="s">
        <v>91</v>
      </c>
      <c r="AW90" s="13" t="s">
        <v>42</v>
      </c>
      <c r="AX90" s="13" t="s">
        <v>89</v>
      </c>
      <c r="AY90" s="254" t="s">
        <v>280</v>
      </c>
    </row>
    <row r="91" s="2" customFormat="1" ht="48" customHeight="1">
      <c r="A91" s="41"/>
      <c r="B91" s="42"/>
      <c r="C91" s="230" t="s">
        <v>91</v>
      </c>
      <c r="D91" s="230" t="s">
        <v>282</v>
      </c>
      <c r="E91" s="231" t="s">
        <v>2525</v>
      </c>
      <c r="F91" s="232" t="s">
        <v>2526</v>
      </c>
      <c r="G91" s="233" t="s">
        <v>235</v>
      </c>
      <c r="H91" s="234">
        <v>160.21799999999999</v>
      </c>
      <c r="I91" s="235"/>
      <c r="J91" s="236">
        <f>ROUND(I91*H91,2)</f>
        <v>0</v>
      </c>
      <c r="K91" s="232" t="s">
        <v>285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286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286</v>
      </c>
      <c r="BM91" s="241" t="s">
        <v>2527</v>
      </c>
    </row>
    <row r="92" s="13" customFormat="1">
      <c r="A92" s="13"/>
      <c r="B92" s="243"/>
      <c r="C92" s="244"/>
      <c r="D92" s="245" t="s">
        <v>288</v>
      </c>
      <c r="E92" s="246" t="s">
        <v>2510</v>
      </c>
      <c r="F92" s="247" t="s">
        <v>2528</v>
      </c>
      <c r="G92" s="244"/>
      <c r="H92" s="248">
        <v>98.900000000000006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4" t="s">
        <v>288</v>
      </c>
      <c r="AU92" s="254" t="s">
        <v>91</v>
      </c>
      <c r="AV92" s="13" t="s">
        <v>91</v>
      </c>
      <c r="AW92" s="13" t="s">
        <v>42</v>
      </c>
      <c r="AX92" s="13" t="s">
        <v>82</v>
      </c>
      <c r="AY92" s="254" t="s">
        <v>280</v>
      </c>
    </row>
    <row r="93" s="13" customFormat="1">
      <c r="A93" s="13"/>
      <c r="B93" s="243"/>
      <c r="C93" s="244"/>
      <c r="D93" s="245" t="s">
        <v>288</v>
      </c>
      <c r="E93" s="246" t="s">
        <v>2513</v>
      </c>
      <c r="F93" s="247" t="s">
        <v>2529</v>
      </c>
      <c r="G93" s="244"/>
      <c r="H93" s="248">
        <v>0.90000000000000002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288</v>
      </c>
      <c r="AU93" s="254" t="s">
        <v>91</v>
      </c>
      <c r="AV93" s="13" t="s">
        <v>91</v>
      </c>
      <c r="AW93" s="13" t="s">
        <v>42</v>
      </c>
      <c r="AX93" s="13" t="s">
        <v>82</v>
      </c>
      <c r="AY93" s="254" t="s">
        <v>280</v>
      </c>
    </row>
    <row r="94" s="13" customFormat="1">
      <c r="A94" s="13"/>
      <c r="B94" s="243"/>
      <c r="C94" s="244"/>
      <c r="D94" s="245" t="s">
        <v>288</v>
      </c>
      <c r="E94" s="246" t="s">
        <v>2516</v>
      </c>
      <c r="F94" s="247" t="s">
        <v>2530</v>
      </c>
      <c r="G94" s="244"/>
      <c r="H94" s="248">
        <v>1.8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42</v>
      </c>
      <c r="AX94" s="13" t="s">
        <v>82</v>
      </c>
      <c r="AY94" s="254" t="s">
        <v>280</v>
      </c>
    </row>
    <row r="95" s="13" customFormat="1">
      <c r="A95" s="13"/>
      <c r="B95" s="243"/>
      <c r="C95" s="244"/>
      <c r="D95" s="245" t="s">
        <v>288</v>
      </c>
      <c r="E95" s="246" t="s">
        <v>44</v>
      </c>
      <c r="F95" s="247" t="s">
        <v>2524</v>
      </c>
      <c r="G95" s="244"/>
      <c r="H95" s="248">
        <v>160.21799999999999</v>
      </c>
      <c r="I95" s="249"/>
      <c r="J95" s="244"/>
      <c r="K95" s="244"/>
      <c r="L95" s="250"/>
      <c r="M95" s="251"/>
      <c r="N95" s="252"/>
      <c r="O95" s="252"/>
      <c r="P95" s="252"/>
      <c r="Q95" s="252"/>
      <c r="R95" s="252"/>
      <c r="S95" s="252"/>
      <c r="T95" s="25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4" t="s">
        <v>288</v>
      </c>
      <c r="AU95" s="254" t="s">
        <v>91</v>
      </c>
      <c r="AV95" s="13" t="s">
        <v>91</v>
      </c>
      <c r="AW95" s="13" t="s">
        <v>42</v>
      </c>
      <c r="AX95" s="13" t="s">
        <v>89</v>
      </c>
      <c r="AY95" s="254" t="s">
        <v>280</v>
      </c>
    </row>
    <row r="96" s="2" customFormat="1" ht="60" customHeight="1">
      <c r="A96" s="41"/>
      <c r="B96" s="42"/>
      <c r="C96" s="230" t="s">
        <v>297</v>
      </c>
      <c r="D96" s="230" t="s">
        <v>282</v>
      </c>
      <c r="E96" s="231" t="s">
        <v>2531</v>
      </c>
      <c r="F96" s="232" t="s">
        <v>2532</v>
      </c>
      <c r="G96" s="233" t="s">
        <v>235</v>
      </c>
      <c r="H96" s="234">
        <v>48.064999999999998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2533</v>
      </c>
    </row>
    <row r="97" s="13" customFormat="1">
      <c r="A97" s="13"/>
      <c r="B97" s="243"/>
      <c r="C97" s="244"/>
      <c r="D97" s="245" t="s">
        <v>288</v>
      </c>
      <c r="E97" s="244"/>
      <c r="F97" s="247" t="s">
        <v>2534</v>
      </c>
      <c r="G97" s="244"/>
      <c r="H97" s="248">
        <v>48.064999999999998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</v>
      </c>
      <c r="AX97" s="13" t="s">
        <v>89</v>
      </c>
      <c r="AY97" s="254" t="s">
        <v>280</v>
      </c>
    </row>
    <row r="98" s="2" customFormat="1" ht="36" customHeight="1">
      <c r="A98" s="41"/>
      <c r="B98" s="42"/>
      <c r="C98" s="230" t="s">
        <v>286</v>
      </c>
      <c r="D98" s="230" t="s">
        <v>282</v>
      </c>
      <c r="E98" s="231" t="s">
        <v>2535</v>
      </c>
      <c r="F98" s="232" t="s">
        <v>2536</v>
      </c>
      <c r="G98" s="233" t="s">
        <v>201</v>
      </c>
      <c r="H98" s="234">
        <v>257.13999999999999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0.00084000000000000003</v>
      </c>
      <c r="R98" s="239">
        <f>Q98*H98</f>
        <v>0.21599759999999998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2537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2538</v>
      </c>
      <c r="G99" s="244"/>
      <c r="H99" s="248">
        <v>257.13999999999999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89</v>
      </c>
      <c r="AY99" s="254" t="s">
        <v>280</v>
      </c>
    </row>
    <row r="100" s="2" customFormat="1" ht="36" customHeight="1">
      <c r="A100" s="41"/>
      <c r="B100" s="42"/>
      <c r="C100" s="230" t="s">
        <v>307</v>
      </c>
      <c r="D100" s="230" t="s">
        <v>282</v>
      </c>
      <c r="E100" s="231" t="s">
        <v>2539</v>
      </c>
      <c r="F100" s="232" t="s">
        <v>2540</v>
      </c>
      <c r="G100" s="233" t="s">
        <v>201</v>
      </c>
      <c r="H100" s="234">
        <v>257.13999999999999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2541</v>
      </c>
    </row>
    <row r="101" s="2" customFormat="1" ht="48" customHeight="1">
      <c r="A101" s="41"/>
      <c r="B101" s="42"/>
      <c r="C101" s="230" t="s">
        <v>311</v>
      </c>
      <c r="D101" s="230" t="s">
        <v>282</v>
      </c>
      <c r="E101" s="231" t="s">
        <v>2542</v>
      </c>
      <c r="F101" s="232" t="s">
        <v>2543</v>
      </c>
      <c r="G101" s="233" t="s">
        <v>235</v>
      </c>
      <c r="H101" s="234">
        <v>80.108999999999995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2544</v>
      </c>
    </row>
    <row r="102" s="2" customFormat="1">
      <c r="A102" s="41"/>
      <c r="B102" s="42"/>
      <c r="C102" s="43"/>
      <c r="D102" s="245" t="s">
        <v>360</v>
      </c>
      <c r="E102" s="43"/>
      <c r="F102" s="276" t="s">
        <v>2545</v>
      </c>
      <c r="G102" s="43"/>
      <c r="H102" s="43"/>
      <c r="I102" s="150"/>
      <c r="J102" s="43"/>
      <c r="K102" s="43"/>
      <c r="L102" s="47"/>
      <c r="M102" s="277"/>
      <c r="N102" s="278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360</v>
      </c>
      <c r="AU102" s="19" t="s">
        <v>91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2546</v>
      </c>
      <c r="G103" s="244"/>
      <c r="H103" s="248">
        <v>80.108999999999995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89</v>
      </c>
      <c r="AY103" s="254" t="s">
        <v>280</v>
      </c>
    </row>
    <row r="104" s="2" customFormat="1" ht="60" customHeight="1">
      <c r="A104" s="41"/>
      <c r="B104" s="42"/>
      <c r="C104" s="230" t="s">
        <v>316</v>
      </c>
      <c r="D104" s="230" t="s">
        <v>282</v>
      </c>
      <c r="E104" s="231" t="s">
        <v>298</v>
      </c>
      <c r="F104" s="232" t="s">
        <v>299</v>
      </c>
      <c r="G104" s="233" t="s">
        <v>235</v>
      </c>
      <c r="H104" s="234">
        <v>320.43599999999998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2547</v>
      </c>
    </row>
    <row r="105" s="13" customFormat="1">
      <c r="A105" s="13"/>
      <c r="B105" s="243"/>
      <c r="C105" s="244"/>
      <c r="D105" s="245" t="s">
        <v>288</v>
      </c>
      <c r="E105" s="246" t="s">
        <v>44</v>
      </c>
      <c r="F105" s="247" t="s">
        <v>2548</v>
      </c>
      <c r="G105" s="244"/>
      <c r="H105" s="248">
        <v>160.21799999999999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42</v>
      </c>
      <c r="AX105" s="13" t="s">
        <v>82</v>
      </c>
      <c r="AY105" s="254" t="s">
        <v>280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2549</v>
      </c>
      <c r="G106" s="244"/>
      <c r="H106" s="248">
        <v>44.505000000000003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3" customFormat="1">
      <c r="A107" s="13"/>
      <c r="B107" s="243"/>
      <c r="C107" s="244"/>
      <c r="D107" s="245" t="s">
        <v>288</v>
      </c>
      <c r="E107" s="246" t="s">
        <v>44</v>
      </c>
      <c r="F107" s="247" t="s">
        <v>2550</v>
      </c>
      <c r="G107" s="244"/>
      <c r="H107" s="248">
        <v>115.71299999999999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82</v>
      </c>
      <c r="AY107" s="254" t="s">
        <v>280</v>
      </c>
    </row>
    <row r="108" s="14" customFormat="1">
      <c r="A108" s="14"/>
      <c r="B108" s="255"/>
      <c r="C108" s="256"/>
      <c r="D108" s="245" t="s">
        <v>288</v>
      </c>
      <c r="E108" s="257" t="s">
        <v>44</v>
      </c>
      <c r="F108" s="258" t="s">
        <v>292</v>
      </c>
      <c r="G108" s="256"/>
      <c r="H108" s="259">
        <v>320.43599999999998</v>
      </c>
      <c r="I108" s="260"/>
      <c r="J108" s="256"/>
      <c r="K108" s="256"/>
      <c r="L108" s="261"/>
      <c r="M108" s="262"/>
      <c r="N108" s="263"/>
      <c r="O108" s="263"/>
      <c r="P108" s="263"/>
      <c r="Q108" s="263"/>
      <c r="R108" s="263"/>
      <c r="S108" s="263"/>
      <c r="T108" s="26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5" t="s">
        <v>288</v>
      </c>
      <c r="AU108" s="265" t="s">
        <v>91</v>
      </c>
      <c r="AV108" s="14" t="s">
        <v>286</v>
      </c>
      <c r="AW108" s="14" t="s">
        <v>42</v>
      </c>
      <c r="AX108" s="14" t="s">
        <v>89</v>
      </c>
      <c r="AY108" s="265" t="s">
        <v>280</v>
      </c>
    </row>
    <row r="109" s="2" customFormat="1" ht="60" customHeight="1">
      <c r="A109" s="41"/>
      <c r="B109" s="42"/>
      <c r="C109" s="230" t="s">
        <v>323</v>
      </c>
      <c r="D109" s="230" t="s">
        <v>282</v>
      </c>
      <c r="E109" s="231" t="s">
        <v>303</v>
      </c>
      <c r="F109" s="232" t="s">
        <v>304</v>
      </c>
      <c r="G109" s="233" t="s">
        <v>235</v>
      </c>
      <c r="H109" s="234">
        <v>3204.3600000000001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286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2551</v>
      </c>
    </row>
    <row r="110" s="13" customFormat="1">
      <c r="A110" s="13"/>
      <c r="B110" s="243"/>
      <c r="C110" s="244"/>
      <c r="D110" s="245" t="s">
        <v>288</v>
      </c>
      <c r="E110" s="244"/>
      <c r="F110" s="247" t="s">
        <v>2552</v>
      </c>
      <c r="G110" s="244"/>
      <c r="H110" s="248">
        <v>3204.3600000000001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</v>
      </c>
      <c r="AX110" s="13" t="s">
        <v>89</v>
      </c>
      <c r="AY110" s="254" t="s">
        <v>280</v>
      </c>
    </row>
    <row r="111" s="2" customFormat="1" ht="36" customHeight="1">
      <c r="A111" s="41"/>
      <c r="B111" s="42"/>
      <c r="C111" s="230" t="s">
        <v>328</v>
      </c>
      <c r="D111" s="230" t="s">
        <v>282</v>
      </c>
      <c r="E111" s="231" t="s">
        <v>2553</v>
      </c>
      <c r="F111" s="232" t="s">
        <v>2554</v>
      </c>
      <c r="G111" s="233" t="s">
        <v>235</v>
      </c>
      <c r="H111" s="234">
        <v>160.21799999999999</v>
      </c>
      <c r="I111" s="235"/>
      <c r="J111" s="236">
        <f>ROUND(I111*H111,2)</f>
        <v>0</v>
      </c>
      <c r="K111" s="232" t="s">
        <v>285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286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2555</v>
      </c>
    </row>
    <row r="112" s="13" customFormat="1">
      <c r="A112" s="13"/>
      <c r="B112" s="243"/>
      <c r="C112" s="244"/>
      <c r="D112" s="245" t="s">
        <v>288</v>
      </c>
      <c r="E112" s="246" t="s">
        <v>44</v>
      </c>
      <c r="F112" s="247" t="s">
        <v>2556</v>
      </c>
      <c r="G112" s="244"/>
      <c r="H112" s="248">
        <v>115.71299999999999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288</v>
      </c>
      <c r="AU112" s="254" t="s">
        <v>91</v>
      </c>
      <c r="AV112" s="13" t="s">
        <v>91</v>
      </c>
      <c r="AW112" s="13" t="s">
        <v>42</v>
      </c>
      <c r="AX112" s="13" t="s">
        <v>82</v>
      </c>
      <c r="AY112" s="254" t="s">
        <v>280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2557</v>
      </c>
      <c r="G113" s="244"/>
      <c r="H113" s="248">
        <v>44.505000000000003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82</v>
      </c>
      <c r="AY113" s="254" t="s">
        <v>280</v>
      </c>
    </row>
    <row r="114" s="14" customFormat="1">
      <c r="A114" s="14"/>
      <c r="B114" s="255"/>
      <c r="C114" s="256"/>
      <c r="D114" s="245" t="s">
        <v>288</v>
      </c>
      <c r="E114" s="257" t="s">
        <v>44</v>
      </c>
      <c r="F114" s="258" t="s">
        <v>292</v>
      </c>
      <c r="G114" s="256"/>
      <c r="H114" s="259">
        <v>160.21799999999999</v>
      </c>
      <c r="I114" s="260"/>
      <c r="J114" s="256"/>
      <c r="K114" s="256"/>
      <c r="L114" s="261"/>
      <c r="M114" s="262"/>
      <c r="N114" s="263"/>
      <c r="O114" s="263"/>
      <c r="P114" s="263"/>
      <c r="Q114" s="263"/>
      <c r="R114" s="263"/>
      <c r="S114" s="263"/>
      <c r="T114" s="26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5" t="s">
        <v>288</v>
      </c>
      <c r="AU114" s="265" t="s">
        <v>91</v>
      </c>
      <c r="AV114" s="14" t="s">
        <v>286</v>
      </c>
      <c r="AW114" s="14" t="s">
        <v>42</v>
      </c>
      <c r="AX114" s="14" t="s">
        <v>89</v>
      </c>
      <c r="AY114" s="265" t="s">
        <v>280</v>
      </c>
    </row>
    <row r="115" s="2" customFormat="1" ht="16.5" customHeight="1">
      <c r="A115" s="41"/>
      <c r="B115" s="42"/>
      <c r="C115" s="230" t="s">
        <v>335</v>
      </c>
      <c r="D115" s="230" t="s">
        <v>282</v>
      </c>
      <c r="E115" s="231" t="s">
        <v>312</v>
      </c>
      <c r="F115" s="232" t="s">
        <v>313</v>
      </c>
      <c r="G115" s="233" t="s">
        <v>235</v>
      </c>
      <c r="H115" s="234">
        <v>204.72300000000001</v>
      </c>
      <c r="I115" s="235"/>
      <c r="J115" s="236">
        <f>ROUND(I115*H115,2)</f>
        <v>0</v>
      </c>
      <c r="K115" s="232" t="s">
        <v>285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286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2558</v>
      </c>
    </row>
    <row r="116" s="13" customFormat="1">
      <c r="A116" s="13"/>
      <c r="B116" s="243"/>
      <c r="C116" s="244"/>
      <c r="D116" s="245" t="s">
        <v>288</v>
      </c>
      <c r="E116" s="246" t="s">
        <v>44</v>
      </c>
      <c r="F116" s="247" t="s">
        <v>2559</v>
      </c>
      <c r="G116" s="244"/>
      <c r="H116" s="248">
        <v>160.21799999999999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91</v>
      </c>
      <c r="AV116" s="13" t="s">
        <v>91</v>
      </c>
      <c r="AW116" s="13" t="s">
        <v>42</v>
      </c>
      <c r="AX116" s="13" t="s">
        <v>82</v>
      </c>
      <c r="AY116" s="254" t="s">
        <v>280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2557</v>
      </c>
      <c r="G117" s="244"/>
      <c r="H117" s="248">
        <v>44.505000000000003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82</v>
      </c>
      <c r="AY117" s="254" t="s">
        <v>280</v>
      </c>
    </row>
    <row r="118" s="14" customFormat="1">
      <c r="A118" s="14"/>
      <c r="B118" s="255"/>
      <c r="C118" s="256"/>
      <c r="D118" s="245" t="s">
        <v>288</v>
      </c>
      <c r="E118" s="257" t="s">
        <v>44</v>
      </c>
      <c r="F118" s="258" t="s">
        <v>292</v>
      </c>
      <c r="G118" s="256"/>
      <c r="H118" s="259">
        <v>204.72300000000001</v>
      </c>
      <c r="I118" s="260"/>
      <c r="J118" s="256"/>
      <c r="K118" s="256"/>
      <c r="L118" s="261"/>
      <c r="M118" s="262"/>
      <c r="N118" s="263"/>
      <c r="O118" s="263"/>
      <c r="P118" s="263"/>
      <c r="Q118" s="263"/>
      <c r="R118" s="263"/>
      <c r="S118" s="263"/>
      <c r="T118" s="26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5" t="s">
        <v>288</v>
      </c>
      <c r="AU118" s="265" t="s">
        <v>91</v>
      </c>
      <c r="AV118" s="14" t="s">
        <v>286</v>
      </c>
      <c r="AW118" s="14" t="s">
        <v>42</v>
      </c>
      <c r="AX118" s="14" t="s">
        <v>89</v>
      </c>
      <c r="AY118" s="265" t="s">
        <v>280</v>
      </c>
    </row>
    <row r="119" s="2" customFormat="1" ht="36" customHeight="1">
      <c r="A119" s="41"/>
      <c r="B119" s="42"/>
      <c r="C119" s="230" t="s">
        <v>341</v>
      </c>
      <c r="D119" s="230" t="s">
        <v>282</v>
      </c>
      <c r="E119" s="231" t="s">
        <v>317</v>
      </c>
      <c r="F119" s="232" t="s">
        <v>318</v>
      </c>
      <c r="G119" s="233" t="s">
        <v>319</v>
      </c>
      <c r="H119" s="234">
        <v>80.108999999999995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2560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2557</v>
      </c>
      <c r="G120" s="244"/>
      <c r="H120" s="248">
        <v>44.505000000000003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89</v>
      </c>
      <c r="AY120" s="254" t="s">
        <v>280</v>
      </c>
    </row>
    <row r="121" s="13" customFormat="1">
      <c r="A121" s="13"/>
      <c r="B121" s="243"/>
      <c r="C121" s="244"/>
      <c r="D121" s="245" t="s">
        <v>288</v>
      </c>
      <c r="E121" s="244"/>
      <c r="F121" s="247" t="s">
        <v>2561</v>
      </c>
      <c r="G121" s="244"/>
      <c r="H121" s="248">
        <v>80.108999999999995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</v>
      </c>
      <c r="AX121" s="13" t="s">
        <v>89</v>
      </c>
      <c r="AY121" s="254" t="s">
        <v>280</v>
      </c>
    </row>
    <row r="122" s="2" customFormat="1" ht="36" customHeight="1">
      <c r="A122" s="41"/>
      <c r="B122" s="42"/>
      <c r="C122" s="230" t="s">
        <v>347</v>
      </c>
      <c r="D122" s="230" t="s">
        <v>282</v>
      </c>
      <c r="E122" s="231" t="s">
        <v>324</v>
      </c>
      <c r="F122" s="232" t="s">
        <v>325</v>
      </c>
      <c r="G122" s="233" t="s">
        <v>235</v>
      </c>
      <c r="H122" s="234">
        <v>115.71299999999999</v>
      </c>
      <c r="I122" s="235"/>
      <c r="J122" s="236">
        <f>ROUND(I122*H122,2)</f>
        <v>0</v>
      </c>
      <c r="K122" s="232" t="s">
        <v>285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286</v>
      </c>
      <c r="AT122" s="241" t="s">
        <v>282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2562</v>
      </c>
    </row>
    <row r="123" s="13" customFormat="1">
      <c r="A123" s="13"/>
      <c r="B123" s="243"/>
      <c r="C123" s="244"/>
      <c r="D123" s="245" t="s">
        <v>288</v>
      </c>
      <c r="E123" s="246" t="s">
        <v>44</v>
      </c>
      <c r="F123" s="247" t="s">
        <v>2556</v>
      </c>
      <c r="G123" s="244"/>
      <c r="H123" s="248">
        <v>115.71299999999999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91</v>
      </c>
      <c r="AV123" s="13" t="s">
        <v>91</v>
      </c>
      <c r="AW123" s="13" t="s">
        <v>42</v>
      </c>
      <c r="AX123" s="13" t="s">
        <v>89</v>
      </c>
      <c r="AY123" s="254" t="s">
        <v>280</v>
      </c>
    </row>
    <row r="124" s="2" customFormat="1" ht="60" customHeight="1">
      <c r="A124" s="41"/>
      <c r="B124" s="42"/>
      <c r="C124" s="230" t="s">
        <v>356</v>
      </c>
      <c r="D124" s="230" t="s">
        <v>282</v>
      </c>
      <c r="E124" s="231" t="s">
        <v>2563</v>
      </c>
      <c r="F124" s="232" t="s">
        <v>2564</v>
      </c>
      <c r="G124" s="233" t="s">
        <v>235</v>
      </c>
      <c r="H124" s="234">
        <v>31.154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2565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2566</v>
      </c>
      <c r="G125" s="244"/>
      <c r="H125" s="248">
        <v>31.154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89</v>
      </c>
      <c r="AY125" s="254" t="s">
        <v>280</v>
      </c>
    </row>
    <row r="126" s="2" customFormat="1" ht="16.5" customHeight="1">
      <c r="A126" s="41"/>
      <c r="B126" s="42"/>
      <c r="C126" s="266" t="s">
        <v>363</v>
      </c>
      <c r="D126" s="266" t="s">
        <v>329</v>
      </c>
      <c r="E126" s="267" t="s">
        <v>2567</v>
      </c>
      <c r="F126" s="268" t="s">
        <v>2568</v>
      </c>
      <c r="G126" s="269" t="s">
        <v>319</v>
      </c>
      <c r="H126" s="270">
        <v>62.308</v>
      </c>
      <c r="I126" s="271"/>
      <c r="J126" s="272">
        <f>ROUND(I126*H126,2)</f>
        <v>0</v>
      </c>
      <c r="K126" s="268" t="s">
        <v>285</v>
      </c>
      <c r="L126" s="273"/>
      <c r="M126" s="274" t="s">
        <v>44</v>
      </c>
      <c r="N126" s="275" t="s">
        <v>53</v>
      </c>
      <c r="O126" s="87"/>
      <c r="P126" s="239">
        <f>O126*H126</f>
        <v>0</v>
      </c>
      <c r="Q126" s="239">
        <v>1</v>
      </c>
      <c r="R126" s="239">
        <f>Q126*H126</f>
        <v>62.308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323</v>
      </c>
      <c r="AT126" s="241" t="s">
        <v>329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2569</v>
      </c>
    </row>
    <row r="127" s="13" customFormat="1">
      <c r="A127" s="13"/>
      <c r="B127" s="243"/>
      <c r="C127" s="244"/>
      <c r="D127" s="245" t="s">
        <v>288</v>
      </c>
      <c r="E127" s="244"/>
      <c r="F127" s="247" t="s">
        <v>2570</v>
      </c>
      <c r="G127" s="244"/>
      <c r="H127" s="248">
        <v>62.308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91</v>
      </c>
      <c r="AV127" s="13" t="s">
        <v>91</v>
      </c>
      <c r="AW127" s="13" t="s">
        <v>4</v>
      </c>
      <c r="AX127" s="13" t="s">
        <v>89</v>
      </c>
      <c r="AY127" s="254" t="s">
        <v>280</v>
      </c>
    </row>
    <row r="128" s="12" customFormat="1" ht="22.8" customHeight="1">
      <c r="A128" s="12"/>
      <c r="B128" s="214"/>
      <c r="C128" s="215"/>
      <c r="D128" s="216" t="s">
        <v>81</v>
      </c>
      <c r="E128" s="228" t="s">
        <v>286</v>
      </c>
      <c r="F128" s="228" t="s">
        <v>477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SUM(P129:P134)</f>
        <v>0</v>
      </c>
      <c r="Q128" s="222"/>
      <c r="R128" s="223">
        <f>SUM(R129:R134)</f>
        <v>0.046008</v>
      </c>
      <c r="S128" s="222"/>
      <c r="T128" s="224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5" t="s">
        <v>89</v>
      </c>
      <c r="AT128" s="226" t="s">
        <v>81</v>
      </c>
      <c r="AU128" s="226" t="s">
        <v>89</v>
      </c>
      <c r="AY128" s="225" t="s">
        <v>280</v>
      </c>
      <c r="BK128" s="227">
        <f>SUM(BK129:BK134)</f>
        <v>0</v>
      </c>
    </row>
    <row r="129" s="2" customFormat="1" ht="24" customHeight="1">
      <c r="A129" s="41"/>
      <c r="B129" s="42"/>
      <c r="C129" s="230" t="s">
        <v>8</v>
      </c>
      <c r="D129" s="230" t="s">
        <v>282</v>
      </c>
      <c r="E129" s="231" t="s">
        <v>2571</v>
      </c>
      <c r="F129" s="232" t="s">
        <v>2572</v>
      </c>
      <c r="G129" s="233" t="s">
        <v>235</v>
      </c>
      <c r="H129" s="234">
        <v>13.352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2573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2574</v>
      </c>
      <c r="G130" s="244"/>
      <c r="H130" s="248">
        <v>13.352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89</v>
      </c>
      <c r="AY130" s="254" t="s">
        <v>280</v>
      </c>
    </row>
    <row r="131" s="2" customFormat="1" ht="24" customHeight="1">
      <c r="A131" s="41"/>
      <c r="B131" s="42"/>
      <c r="C131" s="230" t="s">
        <v>374</v>
      </c>
      <c r="D131" s="230" t="s">
        <v>282</v>
      </c>
      <c r="E131" s="231" t="s">
        <v>2575</v>
      </c>
      <c r="F131" s="232" t="s">
        <v>2576</v>
      </c>
      <c r="G131" s="233" t="s">
        <v>235</v>
      </c>
      <c r="H131" s="234">
        <v>1.0800000000000001</v>
      </c>
      <c r="I131" s="235"/>
      <c r="J131" s="236">
        <f>ROUND(I131*H131,2)</f>
        <v>0</v>
      </c>
      <c r="K131" s="232" t="s">
        <v>285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2577</v>
      </c>
    </row>
    <row r="132" s="13" customFormat="1">
      <c r="A132" s="13"/>
      <c r="B132" s="243"/>
      <c r="C132" s="244"/>
      <c r="D132" s="245" t="s">
        <v>288</v>
      </c>
      <c r="E132" s="246" t="s">
        <v>44</v>
      </c>
      <c r="F132" s="247" t="s">
        <v>2578</v>
      </c>
      <c r="G132" s="244"/>
      <c r="H132" s="248">
        <v>1.0800000000000001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91</v>
      </c>
      <c r="AV132" s="13" t="s">
        <v>91</v>
      </c>
      <c r="AW132" s="13" t="s">
        <v>42</v>
      </c>
      <c r="AX132" s="13" t="s">
        <v>89</v>
      </c>
      <c r="AY132" s="254" t="s">
        <v>280</v>
      </c>
    </row>
    <row r="133" s="2" customFormat="1" ht="24" customHeight="1">
      <c r="A133" s="41"/>
      <c r="B133" s="42"/>
      <c r="C133" s="230" t="s">
        <v>378</v>
      </c>
      <c r="D133" s="230" t="s">
        <v>282</v>
      </c>
      <c r="E133" s="231" t="s">
        <v>2579</v>
      </c>
      <c r="F133" s="232" t="s">
        <v>2580</v>
      </c>
      <c r="G133" s="233" t="s">
        <v>201</v>
      </c>
      <c r="H133" s="234">
        <v>7.2000000000000002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0.0063899999999999998</v>
      </c>
      <c r="R133" s="239">
        <f>Q133*H133</f>
        <v>0.046008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2581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2582</v>
      </c>
      <c r="G134" s="244"/>
      <c r="H134" s="248">
        <v>7.2000000000000002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89</v>
      </c>
      <c r="AY134" s="254" t="s">
        <v>280</v>
      </c>
    </row>
    <row r="135" s="12" customFormat="1" ht="22.8" customHeight="1">
      <c r="A135" s="12"/>
      <c r="B135" s="214"/>
      <c r="C135" s="215"/>
      <c r="D135" s="216" t="s">
        <v>81</v>
      </c>
      <c r="E135" s="228" t="s">
        <v>323</v>
      </c>
      <c r="F135" s="228" t="s">
        <v>2583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SUM(P136:P198)</f>
        <v>0</v>
      </c>
      <c r="Q135" s="222"/>
      <c r="R135" s="223">
        <f>SUM(R136:R198)</f>
        <v>4.2904329999999993</v>
      </c>
      <c r="S135" s="222"/>
      <c r="T135" s="224">
        <f>SUM(T136:T198)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5" t="s">
        <v>89</v>
      </c>
      <c r="AT135" s="226" t="s">
        <v>81</v>
      </c>
      <c r="AU135" s="226" t="s">
        <v>89</v>
      </c>
      <c r="AY135" s="225" t="s">
        <v>280</v>
      </c>
      <c r="BK135" s="227">
        <f>SUM(BK136:BK198)</f>
        <v>0</v>
      </c>
    </row>
    <row r="136" s="2" customFormat="1" ht="24" customHeight="1">
      <c r="A136" s="41"/>
      <c r="B136" s="42"/>
      <c r="C136" s="230" t="s">
        <v>384</v>
      </c>
      <c r="D136" s="230" t="s">
        <v>282</v>
      </c>
      <c r="E136" s="231" t="s">
        <v>2584</v>
      </c>
      <c r="F136" s="232" t="s">
        <v>2585</v>
      </c>
      <c r="G136" s="233" t="s">
        <v>218</v>
      </c>
      <c r="H136" s="234">
        <v>98.900000000000006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286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286</v>
      </c>
      <c r="BM136" s="241" t="s">
        <v>2586</v>
      </c>
    </row>
    <row r="137" s="2" customFormat="1" ht="16.5" customHeight="1">
      <c r="A137" s="41"/>
      <c r="B137" s="42"/>
      <c r="C137" s="266" t="s">
        <v>388</v>
      </c>
      <c r="D137" s="266" t="s">
        <v>329</v>
      </c>
      <c r="E137" s="267" t="s">
        <v>2587</v>
      </c>
      <c r="F137" s="268" t="s">
        <v>2588</v>
      </c>
      <c r="G137" s="269" t="s">
        <v>218</v>
      </c>
      <c r="H137" s="270">
        <v>98.900000000000006</v>
      </c>
      <c r="I137" s="271"/>
      <c r="J137" s="272">
        <f>ROUND(I137*H137,2)</f>
        <v>0</v>
      </c>
      <c r="K137" s="268" t="s">
        <v>285</v>
      </c>
      <c r="L137" s="273"/>
      <c r="M137" s="274" t="s">
        <v>44</v>
      </c>
      <c r="N137" s="275" t="s">
        <v>53</v>
      </c>
      <c r="O137" s="87"/>
      <c r="P137" s="239">
        <f>O137*H137</f>
        <v>0</v>
      </c>
      <c r="Q137" s="239">
        <v>0.028000000000000001</v>
      </c>
      <c r="R137" s="239">
        <f>Q137*H137</f>
        <v>2.7692000000000001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323</v>
      </c>
      <c r="AT137" s="241" t="s">
        <v>329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2589</v>
      </c>
    </row>
    <row r="138" s="2" customFormat="1" ht="36" customHeight="1">
      <c r="A138" s="41"/>
      <c r="B138" s="42"/>
      <c r="C138" s="230" t="s">
        <v>394</v>
      </c>
      <c r="D138" s="230" t="s">
        <v>282</v>
      </c>
      <c r="E138" s="231" t="s">
        <v>2590</v>
      </c>
      <c r="F138" s="232" t="s">
        <v>2591</v>
      </c>
      <c r="G138" s="233" t="s">
        <v>431</v>
      </c>
      <c r="H138" s="234">
        <v>2</v>
      </c>
      <c r="I138" s="235"/>
      <c r="J138" s="236">
        <f>ROUND(I138*H138,2)</f>
        <v>0</v>
      </c>
      <c r="K138" s="232" t="s">
        <v>285</v>
      </c>
      <c r="L138" s="47"/>
      <c r="M138" s="237" t="s">
        <v>44</v>
      </c>
      <c r="N138" s="238" t="s">
        <v>53</v>
      </c>
      <c r="O138" s="87"/>
      <c r="P138" s="239">
        <f>O138*H138</f>
        <v>0</v>
      </c>
      <c r="Q138" s="239">
        <v>0.00167</v>
      </c>
      <c r="R138" s="239">
        <f>Q138*H138</f>
        <v>0.0033400000000000001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286</v>
      </c>
      <c r="AT138" s="241" t="s">
        <v>282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2592</v>
      </c>
    </row>
    <row r="139" s="13" customFormat="1">
      <c r="A139" s="13"/>
      <c r="B139" s="243"/>
      <c r="C139" s="244"/>
      <c r="D139" s="245" t="s">
        <v>288</v>
      </c>
      <c r="E139" s="246" t="s">
        <v>44</v>
      </c>
      <c r="F139" s="247" t="s">
        <v>2593</v>
      </c>
      <c r="G139" s="244"/>
      <c r="H139" s="248">
        <v>2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89</v>
      </c>
      <c r="AY139" s="254" t="s">
        <v>280</v>
      </c>
    </row>
    <row r="140" s="2" customFormat="1" ht="24" customHeight="1">
      <c r="A140" s="41"/>
      <c r="B140" s="42"/>
      <c r="C140" s="266" t="s">
        <v>7</v>
      </c>
      <c r="D140" s="266" t="s">
        <v>329</v>
      </c>
      <c r="E140" s="267" t="s">
        <v>2594</v>
      </c>
      <c r="F140" s="268" t="s">
        <v>2595</v>
      </c>
      <c r="G140" s="269" t="s">
        <v>431</v>
      </c>
      <c r="H140" s="270">
        <v>2</v>
      </c>
      <c r="I140" s="271"/>
      <c r="J140" s="272">
        <f>ROUND(I140*H140,2)</f>
        <v>0</v>
      </c>
      <c r="K140" s="268" t="s">
        <v>285</v>
      </c>
      <c r="L140" s="273"/>
      <c r="M140" s="274" t="s">
        <v>44</v>
      </c>
      <c r="N140" s="275" t="s">
        <v>53</v>
      </c>
      <c r="O140" s="87"/>
      <c r="P140" s="239">
        <f>O140*H140</f>
        <v>0</v>
      </c>
      <c r="Q140" s="239">
        <v>0.043499999999999997</v>
      </c>
      <c r="R140" s="239">
        <f>Q140*H140</f>
        <v>0.086999999999999994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323</v>
      </c>
      <c r="AT140" s="241" t="s">
        <v>329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2596</v>
      </c>
    </row>
    <row r="141" s="2" customFormat="1" ht="48" customHeight="1">
      <c r="A141" s="41"/>
      <c r="B141" s="42"/>
      <c r="C141" s="230" t="s">
        <v>403</v>
      </c>
      <c r="D141" s="230" t="s">
        <v>282</v>
      </c>
      <c r="E141" s="231" t="s">
        <v>2597</v>
      </c>
      <c r="F141" s="232" t="s">
        <v>2598</v>
      </c>
      <c r="G141" s="233" t="s">
        <v>431</v>
      </c>
      <c r="H141" s="234">
        <v>1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2599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2600</v>
      </c>
      <c r="G142" s="244"/>
      <c r="H142" s="248">
        <v>1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89</v>
      </c>
      <c r="AY142" s="254" t="s">
        <v>280</v>
      </c>
    </row>
    <row r="143" s="2" customFormat="1" ht="24" customHeight="1">
      <c r="A143" s="41"/>
      <c r="B143" s="42"/>
      <c r="C143" s="266" t="s">
        <v>410</v>
      </c>
      <c r="D143" s="266" t="s">
        <v>329</v>
      </c>
      <c r="E143" s="267" t="s">
        <v>2601</v>
      </c>
      <c r="F143" s="268" t="s">
        <v>2602</v>
      </c>
      <c r="G143" s="269" t="s">
        <v>431</v>
      </c>
      <c r="H143" s="270">
        <v>1</v>
      </c>
      <c r="I143" s="271"/>
      <c r="J143" s="272">
        <f>ROUND(I143*H143,2)</f>
        <v>0</v>
      </c>
      <c r="K143" s="268" t="s">
        <v>285</v>
      </c>
      <c r="L143" s="273"/>
      <c r="M143" s="274" t="s">
        <v>44</v>
      </c>
      <c r="N143" s="275" t="s">
        <v>53</v>
      </c>
      <c r="O143" s="87"/>
      <c r="P143" s="239">
        <f>O143*H143</f>
        <v>0</v>
      </c>
      <c r="Q143" s="239">
        <v>0.0080000000000000002</v>
      </c>
      <c r="R143" s="239">
        <f>Q143*H143</f>
        <v>0.0080000000000000002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323</v>
      </c>
      <c r="AT143" s="241" t="s">
        <v>329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286</v>
      </c>
      <c r="BM143" s="241" t="s">
        <v>2603</v>
      </c>
    </row>
    <row r="144" s="2" customFormat="1" ht="36" customHeight="1">
      <c r="A144" s="41"/>
      <c r="B144" s="42"/>
      <c r="C144" s="230" t="s">
        <v>415</v>
      </c>
      <c r="D144" s="230" t="s">
        <v>282</v>
      </c>
      <c r="E144" s="231" t="s">
        <v>2604</v>
      </c>
      <c r="F144" s="232" t="s">
        <v>2605</v>
      </c>
      <c r="G144" s="233" t="s">
        <v>431</v>
      </c>
      <c r="H144" s="234">
        <v>2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0.00167</v>
      </c>
      <c r="R144" s="239">
        <f>Q144*H144</f>
        <v>0.0033400000000000001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2606</v>
      </c>
    </row>
    <row r="145" s="13" customFormat="1">
      <c r="A145" s="13"/>
      <c r="B145" s="243"/>
      <c r="C145" s="244"/>
      <c r="D145" s="245" t="s">
        <v>288</v>
      </c>
      <c r="E145" s="246" t="s">
        <v>44</v>
      </c>
      <c r="F145" s="247" t="s">
        <v>2607</v>
      </c>
      <c r="G145" s="244"/>
      <c r="H145" s="248">
        <v>2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288</v>
      </c>
      <c r="AU145" s="254" t="s">
        <v>91</v>
      </c>
      <c r="AV145" s="13" t="s">
        <v>91</v>
      </c>
      <c r="AW145" s="13" t="s">
        <v>42</v>
      </c>
      <c r="AX145" s="13" t="s">
        <v>89</v>
      </c>
      <c r="AY145" s="254" t="s">
        <v>280</v>
      </c>
    </row>
    <row r="146" s="2" customFormat="1" ht="24" customHeight="1">
      <c r="A146" s="41"/>
      <c r="B146" s="42"/>
      <c r="C146" s="266" t="s">
        <v>422</v>
      </c>
      <c r="D146" s="266" t="s">
        <v>329</v>
      </c>
      <c r="E146" s="267" t="s">
        <v>2608</v>
      </c>
      <c r="F146" s="268" t="s">
        <v>2609</v>
      </c>
      <c r="G146" s="269" t="s">
        <v>431</v>
      </c>
      <c r="H146" s="270">
        <v>2</v>
      </c>
      <c r="I146" s="271"/>
      <c r="J146" s="272">
        <f>ROUND(I146*H146,2)</f>
        <v>0</v>
      </c>
      <c r="K146" s="268" t="s">
        <v>285</v>
      </c>
      <c r="L146" s="273"/>
      <c r="M146" s="274" t="s">
        <v>44</v>
      </c>
      <c r="N146" s="275" t="s">
        <v>53</v>
      </c>
      <c r="O146" s="87"/>
      <c r="P146" s="239">
        <f>O146*H146</f>
        <v>0</v>
      </c>
      <c r="Q146" s="239">
        <v>0.012200000000000001</v>
      </c>
      <c r="R146" s="239">
        <f>Q146*H146</f>
        <v>0.024400000000000002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323</v>
      </c>
      <c r="AT146" s="241" t="s">
        <v>329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2610</v>
      </c>
    </row>
    <row r="147" s="2" customFormat="1" ht="36" customHeight="1">
      <c r="A147" s="41"/>
      <c r="B147" s="42"/>
      <c r="C147" s="230" t="s">
        <v>428</v>
      </c>
      <c r="D147" s="230" t="s">
        <v>282</v>
      </c>
      <c r="E147" s="231" t="s">
        <v>2611</v>
      </c>
      <c r="F147" s="232" t="s">
        <v>2612</v>
      </c>
      <c r="G147" s="233" t="s">
        <v>431</v>
      </c>
      <c r="H147" s="234">
        <v>1</v>
      </c>
      <c r="I147" s="235"/>
      <c r="J147" s="236">
        <f>ROUND(I147*H147,2)</f>
        <v>0</v>
      </c>
      <c r="K147" s="232" t="s">
        <v>285</v>
      </c>
      <c r="L147" s="47"/>
      <c r="M147" s="237" t="s">
        <v>44</v>
      </c>
      <c r="N147" s="238" t="s">
        <v>53</v>
      </c>
      <c r="O147" s="87"/>
      <c r="P147" s="239">
        <f>O147*H147</f>
        <v>0</v>
      </c>
      <c r="Q147" s="239">
        <v>0.0017099999999999999</v>
      </c>
      <c r="R147" s="239">
        <f>Q147*H147</f>
        <v>0.0017099999999999999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286</v>
      </c>
      <c r="AT147" s="241" t="s">
        <v>282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2613</v>
      </c>
    </row>
    <row r="148" s="13" customFormat="1">
      <c r="A148" s="13"/>
      <c r="B148" s="243"/>
      <c r="C148" s="244"/>
      <c r="D148" s="245" t="s">
        <v>288</v>
      </c>
      <c r="E148" s="246" t="s">
        <v>44</v>
      </c>
      <c r="F148" s="247" t="s">
        <v>2614</v>
      </c>
      <c r="G148" s="244"/>
      <c r="H148" s="248">
        <v>1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89</v>
      </c>
      <c r="AY148" s="254" t="s">
        <v>280</v>
      </c>
    </row>
    <row r="149" s="2" customFormat="1" ht="24" customHeight="1">
      <c r="A149" s="41"/>
      <c r="B149" s="42"/>
      <c r="C149" s="266" t="s">
        <v>433</v>
      </c>
      <c r="D149" s="266" t="s">
        <v>329</v>
      </c>
      <c r="E149" s="267" t="s">
        <v>2615</v>
      </c>
      <c r="F149" s="268" t="s">
        <v>2616</v>
      </c>
      <c r="G149" s="269" t="s">
        <v>431</v>
      </c>
      <c r="H149" s="270">
        <v>1</v>
      </c>
      <c r="I149" s="271"/>
      <c r="J149" s="272">
        <f>ROUND(I149*H149,2)</f>
        <v>0</v>
      </c>
      <c r="K149" s="268" t="s">
        <v>285</v>
      </c>
      <c r="L149" s="273"/>
      <c r="M149" s="274" t="s">
        <v>44</v>
      </c>
      <c r="N149" s="275" t="s">
        <v>53</v>
      </c>
      <c r="O149" s="87"/>
      <c r="P149" s="239">
        <f>O149*H149</f>
        <v>0</v>
      </c>
      <c r="Q149" s="239">
        <v>0.015299999999999999</v>
      </c>
      <c r="R149" s="239">
        <f>Q149*H149</f>
        <v>0.015299999999999999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323</v>
      </c>
      <c r="AT149" s="241" t="s">
        <v>329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2617</v>
      </c>
    </row>
    <row r="150" s="2" customFormat="1" ht="48" customHeight="1">
      <c r="A150" s="41"/>
      <c r="B150" s="42"/>
      <c r="C150" s="230" t="s">
        <v>437</v>
      </c>
      <c r="D150" s="230" t="s">
        <v>282</v>
      </c>
      <c r="E150" s="231" t="s">
        <v>2618</v>
      </c>
      <c r="F150" s="232" t="s">
        <v>2619</v>
      </c>
      <c r="G150" s="233" t="s">
        <v>431</v>
      </c>
      <c r="H150" s="234">
        <v>15</v>
      </c>
      <c r="I150" s="235"/>
      <c r="J150" s="236">
        <f>ROUND(I150*H150,2)</f>
        <v>0</v>
      </c>
      <c r="K150" s="232" t="s">
        <v>285</v>
      </c>
      <c r="L150" s="47"/>
      <c r="M150" s="237" t="s">
        <v>44</v>
      </c>
      <c r="N150" s="238" t="s">
        <v>53</v>
      </c>
      <c r="O150" s="87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286</v>
      </c>
      <c r="AT150" s="241" t="s">
        <v>282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286</v>
      </c>
      <c r="BM150" s="241" t="s">
        <v>2620</v>
      </c>
    </row>
    <row r="151" s="13" customFormat="1">
      <c r="A151" s="13"/>
      <c r="B151" s="243"/>
      <c r="C151" s="244"/>
      <c r="D151" s="245" t="s">
        <v>288</v>
      </c>
      <c r="E151" s="246" t="s">
        <v>44</v>
      </c>
      <c r="F151" s="247" t="s">
        <v>2621</v>
      </c>
      <c r="G151" s="244"/>
      <c r="H151" s="248">
        <v>1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288</v>
      </c>
      <c r="AU151" s="254" t="s">
        <v>91</v>
      </c>
      <c r="AV151" s="13" t="s">
        <v>91</v>
      </c>
      <c r="AW151" s="13" t="s">
        <v>42</v>
      </c>
      <c r="AX151" s="13" t="s">
        <v>82</v>
      </c>
      <c r="AY151" s="254" t="s">
        <v>280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2600</v>
      </c>
      <c r="G152" s="244"/>
      <c r="H152" s="248">
        <v>1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82</v>
      </c>
      <c r="AY152" s="254" t="s">
        <v>280</v>
      </c>
    </row>
    <row r="153" s="13" customFormat="1">
      <c r="A153" s="13"/>
      <c r="B153" s="243"/>
      <c r="C153" s="244"/>
      <c r="D153" s="245" t="s">
        <v>288</v>
      </c>
      <c r="E153" s="246" t="s">
        <v>44</v>
      </c>
      <c r="F153" s="247" t="s">
        <v>2622</v>
      </c>
      <c r="G153" s="244"/>
      <c r="H153" s="248">
        <v>2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288</v>
      </c>
      <c r="AU153" s="254" t="s">
        <v>91</v>
      </c>
      <c r="AV153" s="13" t="s">
        <v>91</v>
      </c>
      <c r="AW153" s="13" t="s">
        <v>42</v>
      </c>
      <c r="AX153" s="13" t="s">
        <v>82</v>
      </c>
      <c r="AY153" s="254" t="s">
        <v>280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2623</v>
      </c>
      <c r="G154" s="244"/>
      <c r="H154" s="248">
        <v>1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82</v>
      </c>
      <c r="AY154" s="254" t="s">
        <v>280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2624</v>
      </c>
      <c r="G155" s="244"/>
      <c r="H155" s="248">
        <v>4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82</v>
      </c>
      <c r="AY155" s="254" t="s">
        <v>280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2625</v>
      </c>
      <c r="G156" s="244"/>
      <c r="H156" s="248">
        <v>3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82</v>
      </c>
      <c r="AY156" s="254" t="s">
        <v>280</v>
      </c>
    </row>
    <row r="157" s="13" customFormat="1">
      <c r="A157" s="13"/>
      <c r="B157" s="243"/>
      <c r="C157" s="244"/>
      <c r="D157" s="245" t="s">
        <v>288</v>
      </c>
      <c r="E157" s="246" t="s">
        <v>44</v>
      </c>
      <c r="F157" s="247" t="s">
        <v>2626</v>
      </c>
      <c r="G157" s="244"/>
      <c r="H157" s="248">
        <v>1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288</v>
      </c>
      <c r="AU157" s="254" t="s">
        <v>91</v>
      </c>
      <c r="AV157" s="13" t="s">
        <v>91</v>
      </c>
      <c r="AW157" s="13" t="s">
        <v>42</v>
      </c>
      <c r="AX157" s="13" t="s">
        <v>82</v>
      </c>
      <c r="AY157" s="254" t="s">
        <v>280</v>
      </c>
    </row>
    <row r="158" s="13" customFormat="1">
      <c r="A158" s="13"/>
      <c r="B158" s="243"/>
      <c r="C158" s="244"/>
      <c r="D158" s="245" t="s">
        <v>288</v>
      </c>
      <c r="E158" s="246" t="s">
        <v>44</v>
      </c>
      <c r="F158" s="247" t="s">
        <v>2627</v>
      </c>
      <c r="G158" s="244"/>
      <c r="H158" s="248">
        <v>1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288</v>
      </c>
      <c r="AU158" s="254" t="s">
        <v>91</v>
      </c>
      <c r="AV158" s="13" t="s">
        <v>91</v>
      </c>
      <c r="AW158" s="13" t="s">
        <v>42</v>
      </c>
      <c r="AX158" s="13" t="s">
        <v>82</v>
      </c>
      <c r="AY158" s="254" t="s">
        <v>280</v>
      </c>
    </row>
    <row r="159" s="13" customFormat="1">
      <c r="A159" s="13"/>
      <c r="B159" s="243"/>
      <c r="C159" s="244"/>
      <c r="D159" s="245" t="s">
        <v>288</v>
      </c>
      <c r="E159" s="246" t="s">
        <v>44</v>
      </c>
      <c r="F159" s="247" t="s">
        <v>2614</v>
      </c>
      <c r="G159" s="244"/>
      <c r="H159" s="248">
        <v>1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288</v>
      </c>
      <c r="AU159" s="254" t="s">
        <v>91</v>
      </c>
      <c r="AV159" s="13" t="s">
        <v>91</v>
      </c>
      <c r="AW159" s="13" t="s">
        <v>42</v>
      </c>
      <c r="AX159" s="13" t="s">
        <v>82</v>
      </c>
      <c r="AY159" s="254" t="s">
        <v>280</v>
      </c>
    </row>
    <row r="160" s="14" customFormat="1">
      <c r="A160" s="14"/>
      <c r="B160" s="255"/>
      <c r="C160" s="256"/>
      <c r="D160" s="245" t="s">
        <v>288</v>
      </c>
      <c r="E160" s="257" t="s">
        <v>44</v>
      </c>
      <c r="F160" s="258" t="s">
        <v>292</v>
      </c>
      <c r="G160" s="256"/>
      <c r="H160" s="259">
        <v>15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5" t="s">
        <v>288</v>
      </c>
      <c r="AU160" s="265" t="s">
        <v>91</v>
      </c>
      <c r="AV160" s="14" t="s">
        <v>286</v>
      </c>
      <c r="AW160" s="14" t="s">
        <v>42</v>
      </c>
      <c r="AX160" s="14" t="s">
        <v>89</v>
      </c>
      <c r="AY160" s="265" t="s">
        <v>280</v>
      </c>
    </row>
    <row r="161" s="2" customFormat="1" ht="24" customHeight="1">
      <c r="A161" s="41"/>
      <c r="B161" s="42"/>
      <c r="C161" s="266" t="s">
        <v>441</v>
      </c>
      <c r="D161" s="266" t="s">
        <v>329</v>
      </c>
      <c r="E161" s="267" t="s">
        <v>2628</v>
      </c>
      <c r="F161" s="268" t="s">
        <v>2629</v>
      </c>
      <c r="G161" s="269" t="s">
        <v>431</v>
      </c>
      <c r="H161" s="270">
        <v>2</v>
      </c>
      <c r="I161" s="271"/>
      <c r="J161" s="272">
        <f>ROUND(I161*H161,2)</f>
        <v>0</v>
      </c>
      <c r="K161" s="268" t="s">
        <v>285</v>
      </c>
      <c r="L161" s="273"/>
      <c r="M161" s="274" t="s">
        <v>44</v>
      </c>
      <c r="N161" s="275" t="s">
        <v>53</v>
      </c>
      <c r="O161" s="87"/>
      <c r="P161" s="239">
        <f>O161*H161</f>
        <v>0</v>
      </c>
      <c r="Q161" s="239">
        <v>0.0144</v>
      </c>
      <c r="R161" s="239">
        <f>Q161*H161</f>
        <v>0.028799999999999999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323</v>
      </c>
      <c r="AT161" s="241" t="s">
        <v>329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2630</v>
      </c>
    </row>
    <row r="162" s="2" customFormat="1" ht="24" customHeight="1">
      <c r="A162" s="41"/>
      <c r="B162" s="42"/>
      <c r="C162" s="266" t="s">
        <v>445</v>
      </c>
      <c r="D162" s="266" t="s">
        <v>329</v>
      </c>
      <c r="E162" s="267" t="s">
        <v>2631</v>
      </c>
      <c r="F162" s="268" t="s">
        <v>2632</v>
      </c>
      <c r="G162" s="269" t="s">
        <v>431</v>
      </c>
      <c r="H162" s="270">
        <v>1</v>
      </c>
      <c r="I162" s="271"/>
      <c r="J162" s="272">
        <f>ROUND(I162*H162,2)</f>
        <v>0</v>
      </c>
      <c r="K162" s="268" t="s">
        <v>285</v>
      </c>
      <c r="L162" s="273"/>
      <c r="M162" s="274" t="s">
        <v>44</v>
      </c>
      <c r="N162" s="275" t="s">
        <v>53</v>
      </c>
      <c r="O162" s="87"/>
      <c r="P162" s="239">
        <f>O162*H162</f>
        <v>0</v>
      </c>
      <c r="Q162" s="239">
        <v>0.0137</v>
      </c>
      <c r="R162" s="239">
        <f>Q162*H162</f>
        <v>0.0137</v>
      </c>
      <c r="S162" s="239">
        <v>0</v>
      </c>
      <c r="T162" s="240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323</v>
      </c>
      <c r="AT162" s="241" t="s">
        <v>329</v>
      </c>
      <c r="AU162" s="241" t="s">
        <v>91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286</v>
      </c>
      <c r="BM162" s="241" t="s">
        <v>2633</v>
      </c>
    </row>
    <row r="163" s="2" customFormat="1" ht="24" customHeight="1">
      <c r="A163" s="41"/>
      <c r="B163" s="42"/>
      <c r="C163" s="266" t="s">
        <v>449</v>
      </c>
      <c r="D163" s="266" t="s">
        <v>329</v>
      </c>
      <c r="E163" s="267" t="s">
        <v>2634</v>
      </c>
      <c r="F163" s="268" t="s">
        <v>2635</v>
      </c>
      <c r="G163" s="269" t="s">
        <v>431</v>
      </c>
      <c r="H163" s="270">
        <v>4</v>
      </c>
      <c r="I163" s="271"/>
      <c r="J163" s="272">
        <f>ROUND(I163*H163,2)</f>
        <v>0</v>
      </c>
      <c r="K163" s="268" t="s">
        <v>285</v>
      </c>
      <c r="L163" s="273"/>
      <c r="M163" s="274" t="s">
        <v>44</v>
      </c>
      <c r="N163" s="275" t="s">
        <v>53</v>
      </c>
      <c r="O163" s="87"/>
      <c r="P163" s="239">
        <f>O163*H163</f>
        <v>0</v>
      </c>
      <c r="Q163" s="239">
        <v>0.014800000000000001</v>
      </c>
      <c r="R163" s="239">
        <f>Q163*H163</f>
        <v>0.059200000000000003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323</v>
      </c>
      <c r="AT163" s="241" t="s">
        <v>329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286</v>
      </c>
      <c r="BM163" s="241" t="s">
        <v>2636</v>
      </c>
    </row>
    <row r="164" s="2" customFormat="1" ht="24" customHeight="1">
      <c r="A164" s="41"/>
      <c r="B164" s="42"/>
      <c r="C164" s="266" t="s">
        <v>455</v>
      </c>
      <c r="D164" s="266" t="s">
        <v>329</v>
      </c>
      <c r="E164" s="267" t="s">
        <v>2637</v>
      </c>
      <c r="F164" s="268" t="s">
        <v>2638</v>
      </c>
      <c r="G164" s="269" t="s">
        <v>431</v>
      </c>
      <c r="H164" s="270">
        <v>3</v>
      </c>
      <c r="I164" s="271"/>
      <c r="J164" s="272">
        <f>ROUND(I164*H164,2)</f>
        <v>0</v>
      </c>
      <c r="K164" s="268" t="s">
        <v>285</v>
      </c>
      <c r="L164" s="273"/>
      <c r="M164" s="274" t="s">
        <v>44</v>
      </c>
      <c r="N164" s="275" t="s">
        <v>53</v>
      </c>
      <c r="O164" s="87"/>
      <c r="P164" s="239">
        <f>O164*H164</f>
        <v>0</v>
      </c>
      <c r="Q164" s="239">
        <v>0.016500000000000001</v>
      </c>
      <c r="R164" s="239">
        <f>Q164*H164</f>
        <v>0.049500000000000002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323</v>
      </c>
      <c r="AT164" s="241" t="s">
        <v>329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2639</v>
      </c>
    </row>
    <row r="165" s="2" customFormat="1" ht="24" customHeight="1">
      <c r="A165" s="41"/>
      <c r="B165" s="42"/>
      <c r="C165" s="266" t="s">
        <v>461</v>
      </c>
      <c r="D165" s="266" t="s">
        <v>329</v>
      </c>
      <c r="E165" s="267" t="s">
        <v>2640</v>
      </c>
      <c r="F165" s="268" t="s">
        <v>2641</v>
      </c>
      <c r="G165" s="269" t="s">
        <v>431</v>
      </c>
      <c r="H165" s="270">
        <v>1</v>
      </c>
      <c r="I165" s="271"/>
      <c r="J165" s="272">
        <f>ROUND(I165*H165,2)</f>
        <v>0</v>
      </c>
      <c r="K165" s="268" t="s">
        <v>285</v>
      </c>
      <c r="L165" s="273"/>
      <c r="M165" s="274" t="s">
        <v>44</v>
      </c>
      <c r="N165" s="275" t="s">
        <v>53</v>
      </c>
      <c r="O165" s="87"/>
      <c r="P165" s="239">
        <f>O165*H165</f>
        <v>0</v>
      </c>
      <c r="Q165" s="239">
        <v>0.014</v>
      </c>
      <c r="R165" s="239">
        <f>Q165*H165</f>
        <v>0.014</v>
      </c>
      <c r="S165" s="239">
        <v>0</v>
      </c>
      <c r="T165" s="240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323</v>
      </c>
      <c r="AT165" s="241" t="s">
        <v>329</v>
      </c>
      <c r="AU165" s="241" t="s">
        <v>91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286</v>
      </c>
      <c r="BM165" s="241" t="s">
        <v>2642</v>
      </c>
    </row>
    <row r="166" s="2" customFormat="1" ht="24" customHeight="1">
      <c r="A166" s="41"/>
      <c r="B166" s="42"/>
      <c r="C166" s="266" t="s">
        <v>466</v>
      </c>
      <c r="D166" s="266" t="s">
        <v>329</v>
      </c>
      <c r="E166" s="267" t="s">
        <v>2643</v>
      </c>
      <c r="F166" s="268" t="s">
        <v>2644</v>
      </c>
      <c r="G166" s="269" t="s">
        <v>431</v>
      </c>
      <c r="H166" s="270">
        <v>1</v>
      </c>
      <c r="I166" s="271"/>
      <c r="J166" s="272">
        <f>ROUND(I166*H166,2)</f>
        <v>0</v>
      </c>
      <c r="K166" s="268" t="s">
        <v>285</v>
      </c>
      <c r="L166" s="273"/>
      <c r="M166" s="274" t="s">
        <v>44</v>
      </c>
      <c r="N166" s="275" t="s">
        <v>53</v>
      </c>
      <c r="O166" s="87"/>
      <c r="P166" s="239">
        <f>O166*H166</f>
        <v>0</v>
      </c>
      <c r="Q166" s="239">
        <v>0.014</v>
      </c>
      <c r="R166" s="239">
        <f>Q166*H166</f>
        <v>0.014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323</v>
      </c>
      <c r="AT166" s="241" t="s">
        <v>329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286</v>
      </c>
      <c r="BM166" s="241" t="s">
        <v>2645</v>
      </c>
    </row>
    <row r="167" s="2" customFormat="1" ht="24" customHeight="1">
      <c r="A167" s="41"/>
      <c r="B167" s="42"/>
      <c r="C167" s="266" t="s">
        <v>471</v>
      </c>
      <c r="D167" s="266" t="s">
        <v>329</v>
      </c>
      <c r="E167" s="267" t="s">
        <v>2646</v>
      </c>
      <c r="F167" s="268" t="s">
        <v>2647</v>
      </c>
      <c r="G167" s="269" t="s">
        <v>431</v>
      </c>
      <c r="H167" s="270">
        <v>1</v>
      </c>
      <c r="I167" s="271"/>
      <c r="J167" s="272">
        <f>ROUND(I167*H167,2)</f>
        <v>0</v>
      </c>
      <c r="K167" s="268" t="s">
        <v>44</v>
      </c>
      <c r="L167" s="273"/>
      <c r="M167" s="274" t="s">
        <v>44</v>
      </c>
      <c r="N167" s="275" t="s">
        <v>53</v>
      </c>
      <c r="O167" s="87"/>
      <c r="P167" s="239">
        <f>O167*H167</f>
        <v>0</v>
      </c>
      <c r="Q167" s="239">
        <v>0.014</v>
      </c>
      <c r="R167" s="239">
        <f>Q167*H167</f>
        <v>0.014</v>
      </c>
      <c r="S167" s="239">
        <v>0</v>
      </c>
      <c r="T167" s="240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1" t="s">
        <v>323</v>
      </c>
      <c r="AT167" s="241" t="s">
        <v>329</v>
      </c>
      <c r="AU167" s="241" t="s">
        <v>91</v>
      </c>
      <c r="AY167" s="19" t="s">
        <v>280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89</v>
      </c>
      <c r="BK167" s="242">
        <f>ROUND(I167*H167,2)</f>
        <v>0</v>
      </c>
      <c r="BL167" s="19" t="s">
        <v>286</v>
      </c>
      <c r="BM167" s="241" t="s">
        <v>2648</v>
      </c>
    </row>
    <row r="168" s="2" customFormat="1" ht="48" customHeight="1">
      <c r="A168" s="41"/>
      <c r="B168" s="42"/>
      <c r="C168" s="230" t="s">
        <v>478</v>
      </c>
      <c r="D168" s="230" t="s">
        <v>282</v>
      </c>
      <c r="E168" s="231" t="s">
        <v>2649</v>
      </c>
      <c r="F168" s="232" t="s">
        <v>2650</v>
      </c>
      <c r="G168" s="233" t="s">
        <v>431</v>
      </c>
      <c r="H168" s="234">
        <v>2</v>
      </c>
      <c r="I168" s="235"/>
      <c r="J168" s="236">
        <f>ROUND(I168*H168,2)</f>
        <v>0</v>
      </c>
      <c r="K168" s="232" t="s">
        <v>285</v>
      </c>
      <c r="L168" s="47"/>
      <c r="M168" s="237" t="s">
        <v>44</v>
      </c>
      <c r="N168" s="238" t="s">
        <v>53</v>
      </c>
      <c r="O168" s="87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286</v>
      </c>
      <c r="AT168" s="241" t="s">
        <v>282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286</v>
      </c>
      <c r="BM168" s="241" t="s">
        <v>2651</v>
      </c>
    </row>
    <row r="169" s="13" customFormat="1">
      <c r="A169" s="13"/>
      <c r="B169" s="243"/>
      <c r="C169" s="244"/>
      <c r="D169" s="245" t="s">
        <v>288</v>
      </c>
      <c r="E169" s="246" t="s">
        <v>44</v>
      </c>
      <c r="F169" s="247" t="s">
        <v>2627</v>
      </c>
      <c r="G169" s="244"/>
      <c r="H169" s="248">
        <v>1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288</v>
      </c>
      <c r="AU169" s="254" t="s">
        <v>91</v>
      </c>
      <c r="AV169" s="13" t="s">
        <v>91</v>
      </c>
      <c r="AW169" s="13" t="s">
        <v>42</v>
      </c>
      <c r="AX169" s="13" t="s">
        <v>82</v>
      </c>
      <c r="AY169" s="254" t="s">
        <v>280</v>
      </c>
    </row>
    <row r="170" s="13" customFormat="1">
      <c r="A170" s="13"/>
      <c r="B170" s="243"/>
      <c r="C170" s="244"/>
      <c r="D170" s="245" t="s">
        <v>288</v>
      </c>
      <c r="E170" s="246" t="s">
        <v>44</v>
      </c>
      <c r="F170" s="247" t="s">
        <v>2614</v>
      </c>
      <c r="G170" s="244"/>
      <c r="H170" s="248">
        <v>1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288</v>
      </c>
      <c r="AU170" s="254" t="s">
        <v>91</v>
      </c>
      <c r="AV170" s="13" t="s">
        <v>91</v>
      </c>
      <c r="AW170" s="13" t="s">
        <v>42</v>
      </c>
      <c r="AX170" s="13" t="s">
        <v>82</v>
      </c>
      <c r="AY170" s="254" t="s">
        <v>280</v>
      </c>
    </row>
    <row r="171" s="14" customFormat="1">
      <c r="A171" s="14"/>
      <c r="B171" s="255"/>
      <c r="C171" s="256"/>
      <c r="D171" s="245" t="s">
        <v>288</v>
      </c>
      <c r="E171" s="257" t="s">
        <v>44</v>
      </c>
      <c r="F171" s="258" t="s">
        <v>292</v>
      </c>
      <c r="G171" s="256"/>
      <c r="H171" s="259">
        <v>2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288</v>
      </c>
      <c r="AU171" s="265" t="s">
        <v>91</v>
      </c>
      <c r="AV171" s="14" t="s">
        <v>286</v>
      </c>
      <c r="AW171" s="14" t="s">
        <v>42</v>
      </c>
      <c r="AX171" s="14" t="s">
        <v>89</v>
      </c>
      <c r="AY171" s="265" t="s">
        <v>280</v>
      </c>
    </row>
    <row r="172" s="2" customFormat="1" ht="24" customHeight="1">
      <c r="A172" s="41"/>
      <c r="B172" s="42"/>
      <c r="C172" s="266" t="s">
        <v>484</v>
      </c>
      <c r="D172" s="266" t="s">
        <v>329</v>
      </c>
      <c r="E172" s="267" t="s">
        <v>2652</v>
      </c>
      <c r="F172" s="268" t="s">
        <v>2653</v>
      </c>
      <c r="G172" s="269" t="s">
        <v>431</v>
      </c>
      <c r="H172" s="270">
        <v>1</v>
      </c>
      <c r="I172" s="271"/>
      <c r="J172" s="272">
        <f>ROUND(I172*H172,2)</f>
        <v>0</v>
      </c>
      <c r="K172" s="268" t="s">
        <v>285</v>
      </c>
      <c r="L172" s="273"/>
      <c r="M172" s="274" t="s">
        <v>44</v>
      </c>
      <c r="N172" s="275" t="s">
        <v>53</v>
      </c>
      <c r="O172" s="87"/>
      <c r="P172" s="239">
        <f>O172*H172</f>
        <v>0</v>
      </c>
      <c r="Q172" s="239">
        <v>0.0212</v>
      </c>
      <c r="R172" s="239">
        <f>Q172*H172</f>
        <v>0.0212</v>
      </c>
      <c r="S172" s="239">
        <v>0</v>
      </c>
      <c r="T172" s="240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1" t="s">
        <v>323</v>
      </c>
      <c r="AT172" s="241" t="s">
        <v>329</v>
      </c>
      <c r="AU172" s="241" t="s">
        <v>91</v>
      </c>
      <c r="AY172" s="19" t="s">
        <v>280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89</v>
      </c>
      <c r="BK172" s="242">
        <f>ROUND(I172*H172,2)</f>
        <v>0</v>
      </c>
      <c r="BL172" s="19" t="s">
        <v>286</v>
      </c>
      <c r="BM172" s="241" t="s">
        <v>2654</v>
      </c>
    </row>
    <row r="173" s="2" customFormat="1" ht="24" customHeight="1">
      <c r="A173" s="41"/>
      <c r="B173" s="42"/>
      <c r="C173" s="266" t="s">
        <v>489</v>
      </c>
      <c r="D173" s="266" t="s">
        <v>329</v>
      </c>
      <c r="E173" s="267" t="s">
        <v>2655</v>
      </c>
      <c r="F173" s="268" t="s">
        <v>2656</v>
      </c>
      <c r="G173" s="269" t="s">
        <v>431</v>
      </c>
      <c r="H173" s="270">
        <v>1</v>
      </c>
      <c r="I173" s="271"/>
      <c r="J173" s="272">
        <f>ROUND(I173*H173,2)</f>
        <v>0</v>
      </c>
      <c r="K173" s="268" t="s">
        <v>285</v>
      </c>
      <c r="L173" s="273"/>
      <c r="M173" s="274" t="s">
        <v>44</v>
      </c>
      <c r="N173" s="275" t="s">
        <v>53</v>
      </c>
      <c r="O173" s="87"/>
      <c r="P173" s="239">
        <f>O173*H173</f>
        <v>0</v>
      </c>
      <c r="Q173" s="239">
        <v>0.0276</v>
      </c>
      <c r="R173" s="239">
        <f>Q173*H173</f>
        <v>0.0276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323</v>
      </c>
      <c r="AT173" s="241" t="s">
        <v>329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2657</v>
      </c>
    </row>
    <row r="174" s="2" customFormat="1" ht="36" customHeight="1">
      <c r="A174" s="41"/>
      <c r="B174" s="42"/>
      <c r="C174" s="230" t="s">
        <v>493</v>
      </c>
      <c r="D174" s="230" t="s">
        <v>282</v>
      </c>
      <c r="E174" s="231" t="s">
        <v>2658</v>
      </c>
      <c r="F174" s="232" t="s">
        <v>2659</v>
      </c>
      <c r="G174" s="233" t="s">
        <v>218</v>
      </c>
      <c r="H174" s="234">
        <v>25</v>
      </c>
      <c r="I174" s="235"/>
      <c r="J174" s="236">
        <f>ROUND(I174*H174,2)</f>
        <v>0</v>
      </c>
      <c r="K174" s="232" t="s">
        <v>285</v>
      </c>
      <c r="L174" s="47"/>
      <c r="M174" s="237" t="s">
        <v>44</v>
      </c>
      <c r="N174" s="238" t="s">
        <v>53</v>
      </c>
      <c r="O174" s="87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1" t="s">
        <v>286</v>
      </c>
      <c r="AT174" s="241" t="s">
        <v>282</v>
      </c>
      <c r="AU174" s="241" t="s">
        <v>91</v>
      </c>
      <c r="AY174" s="19" t="s">
        <v>280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89</v>
      </c>
      <c r="BK174" s="242">
        <f>ROUND(I174*H174,2)</f>
        <v>0</v>
      </c>
      <c r="BL174" s="19" t="s">
        <v>286</v>
      </c>
      <c r="BM174" s="241" t="s">
        <v>2660</v>
      </c>
    </row>
    <row r="175" s="13" customFormat="1">
      <c r="A175" s="13"/>
      <c r="B175" s="243"/>
      <c r="C175" s="244"/>
      <c r="D175" s="245" t="s">
        <v>288</v>
      </c>
      <c r="E175" s="246" t="s">
        <v>44</v>
      </c>
      <c r="F175" s="247" t="s">
        <v>2661</v>
      </c>
      <c r="G175" s="244"/>
      <c r="H175" s="248">
        <v>25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91</v>
      </c>
      <c r="AV175" s="13" t="s">
        <v>91</v>
      </c>
      <c r="AW175" s="13" t="s">
        <v>42</v>
      </c>
      <c r="AX175" s="13" t="s">
        <v>89</v>
      </c>
      <c r="AY175" s="254" t="s">
        <v>280</v>
      </c>
    </row>
    <row r="176" s="2" customFormat="1" ht="16.5" customHeight="1">
      <c r="A176" s="41"/>
      <c r="B176" s="42"/>
      <c r="C176" s="266" t="s">
        <v>497</v>
      </c>
      <c r="D176" s="266" t="s">
        <v>329</v>
      </c>
      <c r="E176" s="267" t="s">
        <v>2662</v>
      </c>
      <c r="F176" s="268" t="s">
        <v>2663</v>
      </c>
      <c r="G176" s="269" t="s">
        <v>218</v>
      </c>
      <c r="H176" s="270">
        <v>25</v>
      </c>
      <c r="I176" s="271"/>
      <c r="J176" s="272">
        <f>ROUND(I176*H176,2)</f>
        <v>0</v>
      </c>
      <c r="K176" s="268" t="s">
        <v>285</v>
      </c>
      <c r="L176" s="273"/>
      <c r="M176" s="274" t="s">
        <v>44</v>
      </c>
      <c r="N176" s="275" t="s">
        <v>53</v>
      </c>
      <c r="O176" s="87"/>
      <c r="P176" s="239">
        <f>O176*H176</f>
        <v>0</v>
      </c>
      <c r="Q176" s="239">
        <v>0.00042999999999999999</v>
      </c>
      <c r="R176" s="239">
        <f>Q176*H176</f>
        <v>0.010749999999999999</v>
      </c>
      <c r="S176" s="239">
        <v>0</v>
      </c>
      <c r="T176" s="240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1" t="s">
        <v>323</v>
      </c>
      <c r="AT176" s="241" t="s">
        <v>329</v>
      </c>
      <c r="AU176" s="241" t="s">
        <v>91</v>
      </c>
      <c r="AY176" s="19" t="s">
        <v>280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89</v>
      </c>
      <c r="BK176" s="242">
        <f>ROUND(I176*H176,2)</f>
        <v>0</v>
      </c>
      <c r="BL176" s="19" t="s">
        <v>286</v>
      </c>
      <c r="BM176" s="241" t="s">
        <v>2664</v>
      </c>
    </row>
    <row r="177" s="2" customFormat="1" ht="48" customHeight="1">
      <c r="A177" s="41"/>
      <c r="B177" s="42"/>
      <c r="C177" s="230" t="s">
        <v>501</v>
      </c>
      <c r="D177" s="230" t="s">
        <v>282</v>
      </c>
      <c r="E177" s="231" t="s">
        <v>2665</v>
      </c>
      <c r="F177" s="232" t="s">
        <v>2666</v>
      </c>
      <c r="G177" s="233" t="s">
        <v>431</v>
      </c>
      <c r="H177" s="234">
        <v>3</v>
      </c>
      <c r="I177" s="235"/>
      <c r="J177" s="236">
        <f>ROUND(I177*H177,2)</f>
        <v>0</v>
      </c>
      <c r="K177" s="232" t="s">
        <v>285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0.0016199999999999999</v>
      </c>
      <c r="R177" s="239">
        <f>Q177*H177</f>
        <v>0.0048599999999999997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286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286</v>
      </c>
      <c r="BM177" s="241" t="s">
        <v>2667</v>
      </c>
    </row>
    <row r="178" s="13" customFormat="1">
      <c r="A178" s="13"/>
      <c r="B178" s="243"/>
      <c r="C178" s="244"/>
      <c r="D178" s="245" t="s">
        <v>288</v>
      </c>
      <c r="E178" s="246" t="s">
        <v>44</v>
      </c>
      <c r="F178" s="247" t="s">
        <v>2668</v>
      </c>
      <c r="G178" s="244"/>
      <c r="H178" s="248">
        <v>3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91</v>
      </c>
      <c r="AV178" s="13" t="s">
        <v>91</v>
      </c>
      <c r="AW178" s="13" t="s">
        <v>42</v>
      </c>
      <c r="AX178" s="13" t="s">
        <v>89</v>
      </c>
      <c r="AY178" s="254" t="s">
        <v>280</v>
      </c>
    </row>
    <row r="179" s="2" customFormat="1" ht="24" customHeight="1">
      <c r="A179" s="41"/>
      <c r="B179" s="42"/>
      <c r="C179" s="266" t="s">
        <v>508</v>
      </c>
      <c r="D179" s="266" t="s">
        <v>329</v>
      </c>
      <c r="E179" s="267" t="s">
        <v>2669</v>
      </c>
      <c r="F179" s="268" t="s">
        <v>2670</v>
      </c>
      <c r="G179" s="269" t="s">
        <v>431</v>
      </c>
      <c r="H179" s="270">
        <v>3</v>
      </c>
      <c r="I179" s="271"/>
      <c r="J179" s="272">
        <f>ROUND(I179*H179,2)</f>
        <v>0</v>
      </c>
      <c r="K179" s="268" t="s">
        <v>285</v>
      </c>
      <c r="L179" s="273"/>
      <c r="M179" s="274" t="s">
        <v>44</v>
      </c>
      <c r="N179" s="275" t="s">
        <v>53</v>
      </c>
      <c r="O179" s="87"/>
      <c r="P179" s="239">
        <f>O179*H179</f>
        <v>0</v>
      </c>
      <c r="Q179" s="239">
        <v>0.017999999999999999</v>
      </c>
      <c r="R179" s="239">
        <f>Q179*H179</f>
        <v>0.053999999999999992</v>
      </c>
      <c r="S179" s="239">
        <v>0</v>
      </c>
      <c r="T179" s="240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1" t="s">
        <v>323</v>
      </c>
      <c r="AT179" s="241" t="s">
        <v>329</v>
      </c>
      <c r="AU179" s="241" t="s">
        <v>91</v>
      </c>
      <c r="AY179" s="19" t="s">
        <v>280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89</v>
      </c>
      <c r="BK179" s="242">
        <f>ROUND(I179*H179,2)</f>
        <v>0</v>
      </c>
      <c r="BL179" s="19" t="s">
        <v>286</v>
      </c>
      <c r="BM179" s="241" t="s">
        <v>2671</v>
      </c>
    </row>
    <row r="180" s="2" customFormat="1" ht="16.5" customHeight="1">
      <c r="A180" s="41"/>
      <c r="B180" s="42"/>
      <c r="C180" s="266" t="s">
        <v>516</v>
      </c>
      <c r="D180" s="266" t="s">
        <v>329</v>
      </c>
      <c r="E180" s="267" t="s">
        <v>2672</v>
      </c>
      <c r="F180" s="268" t="s">
        <v>2673</v>
      </c>
      <c r="G180" s="269" t="s">
        <v>431</v>
      </c>
      <c r="H180" s="270">
        <v>3</v>
      </c>
      <c r="I180" s="271"/>
      <c r="J180" s="272">
        <f>ROUND(I180*H180,2)</f>
        <v>0</v>
      </c>
      <c r="K180" s="268" t="s">
        <v>285</v>
      </c>
      <c r="L180" s="273"/>
      <c r="M180" s="274" t="s">
        <v>44</v>
      </c>
      <c r="N180" s="275" t="s">
        <v>53</v>
      </c>
      <c r="O180" s="87"/>
      <c r="P180" s="239">
        <f>O180*H180</f>
        <v>0</v>
      </c>
      <c r="Q180" s="239">
        <v>0.0035000000000000001</v>
      </c>
      <c r="R180" s="239">
        <f>Q180*H180</f>
        <v>0.010500000000000001</v>
      </c>
      <c r="S180" s="239">
        <v>0</v>
      </c>
      <c r="T180" s="240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41" t="s">
        <v>323</v>
      </c>
      <c r="AT180" s="241" t="s">
        <v>329</v>
      </c>
      <c r="AU180" s="241" t="s">
        <v>91</v>
      </c>
      <c r="AY180" s="19" t="s">
        <v>280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89</v>
      </c>
      <c r="BK180" s="242">
        <f>ROUND(I180*H180,2)</f>
        <v>0</v>
      </c>
      <c r="BL180" s="19" t="s">
        <v>286</v>
      </c>
      <c r="BM180" s="241" t="s">
        <v>2674</v>
      </c>
    </row>
    <row r="181" s="2" customFormat="1" ht="16.5" customHeight="1">
      <c r="A181" s="41"/>
      <c r="B181" s="42"/>
      <c r="C181" s="266" t="s">
        <v>521</v>
      </c>
      <c r="D181" s="266" t="s">
        <v>329</v>
      </c>
      <c r="E181" s="267" t="s">
        <v>2675</v>
      </c>
      <c r="F181" s="268" t="s">
        <v>2676</v>
      </c>
      <c r="G181" s="269" t="s">
        <v>431</v>
      </c>
      <c r="H181" s="270">
        <v>3</v>
      </c>
      <c r="I181" s="271"/>
      <c r="J181" s="272">
        <f>ROUND(I181*H181,2)</f>
        <v>0</v>
      </c>
      <c r="K181" s="268" t="s">
        <v>285</v>
      </c>
      <c r="L181" s="273"/>
      <c r="M181" s="274" t="s">
        <v>44</v>
      </c>
      <c r="N181" s="275" t="s">
        <v>53</v>
      </c>
      <c r="O181" s="87"/>
      <c r="P181" s="239">
        <f>O181*H181</f>
        <v>0</v>
      </c>
      <c r="Q181" s="239">
        <v>0.0068999999999999999</v>
      </c>
      <c r="R181" s="239">
        <f>Q181*H181</f>
        <v>0.0207</v>
      </c>
      <c r="S181" s="239">
        <v>0</v>
      </c>
      <c r="T181" s="240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1" t="s">
        <v>323</v>
      </c>
      <c r="AT181" s="241" t="s">
        <v>329</v>
      </c>
      <c r="AU181" s="241" t="s">
        <v>91</v>
      </c>
      <c r="AY181" s="19" t="s">
        <v>280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89</v>
      </c>
      <c r="BK181" s="242">
        <f>ROUND(I181*H181,2)</f>
        <v>0</v>
      </c>
      <c r="BL181" s="19" t="s">
        <v>286</v>
      </c>
      <c r="BM181" s="241" t="s">
        <v>2677</v>
      </c>
    </row>
    <row r="182" s="2" customFormat="1" ht="24" customHeight="1">
      <c r="A182" s="41"/>
      <c r="B182" s="42"/>
      <c r="C182" s="266" t="s">
        <v>526</v>
      </c>
      <c r="D182" s="266" t="s">
        <v>329</v>
      </c>
      <c r="E182" s="267" t="s">
        <v>2678</v>
      </c>
      <c r="F182" s="268" t="s">
        <v>2679</v>
      </c>
      <c r="G182" s="269" t="s">
        <v>431</v>
      </c>
      <c r="H182" s="270">
        <v>3</v>
      </c>
      <c r="I182" s="271"/>
      <c r="J182" s="272">
        <f>ROUND(I182*H182,2)</f>
        <v>0</v>
      </c>
      <c r="K182" s="268" t="s">
        <v>285</v>
      </c>
      <c r="L182" s="273"/>
      <c r="M182" s="274" t="s">
        <v>44</v>
      </c>
      <c r="N182" s="275" t="s">
        <v>53</v>
      </c>
      <c r="O182" s="87"/>
      <c r="P182" s="239">
        <f>O182*H182</f>
        <v>0</v>
      </c>
      <c r="Q182" s="239">
        <v>0.00089999999999999998</v>
      </c>
      <c r="R182" s="239">
        <f>Q182*H182</f>
        <v>0.0027000000000000001</v>
      </c>
      <c r="S182" s="239">
        <v>0</v>
      </c>
      <c r="T182" s="240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41" t="s">
        <v>323</v>
      </c>
      <c r="AT182" s="241" t="s">
        <v>329</v>
      </c>
      <c r="AU182" s="241" t="s">
        <v>91</v>
      </c>
      <c r="AY182" s="19" t="s">
        <v>280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89</v>
      </c>
      <c r="BK182" s="242">
        <f>ROUND(I182*H182,2)</f>
        <v>0</v>
      </c>
      <c r="BL182" s="19" t="s">
        <v>286</v>
      </c>
      <c r="BM182" s="241" t="s">
        <v>2680</v>
      </c>
    </row>
    <row r="183" s="2" customFormat="1" ht="24" customHeight="1">
      <c r="A183" s="41"/>
      <c r="B183" s="42"/>
      <c r="C183" s="230" t="s">
        <v>531</v>
      </c>
      <c r="D183" s="230" t="s">
        <v>282</v>
      </c>
      <c r="E183" s="231" t="s">
        <v>2681</v>
      </c>
      <c r="F183" s="232" t="s">
        <v>2682</v>
      </c>
      <c r="G183" s="233" t="s">
        <v>431</v>
      </c>
      <c r="H183" s="234">
        <v>2</v>
      </c>
      <c r="I183" s="235"/>
      <c r="J183" s="236">
        <f>ROUND(I183*H183,2)</f>
        <v>0</v>
      </c>
      <c r="K183" s="232" t="s">
        <v>285</v>
      </c>
      <c r="L183" s="47"/>
      <c r="M183" s="237" t="s">
        <v>44</v>
      </c>
      <c r="N183" s="238" t="s">
        <v>53</v>
      </c>
      <c r="O183" s="87"/>
      <c r="P183" s="239">
        <f>O183*H183</f>
        <v>0</v>
      </c>
      <c r="Q183" s="239">
        <v>0.00034000000000000002</v>
      </c>
      <c r="R183" s="239">
        <f>Q183*H183</f>
        <v>0.00068000000000000005</v>
      </c>
      <c r="S183" s="239">
        <v>0</v>
      </c>
      <c r="T183" s="240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1" t="s">
        <v>286</v>
      </c>
      <c r="AT183" s="241" t="s">
        <v>282</v>
      </c>
      <c r="AU183" s="241" t="s">
        <v>91</v>
      </c>
      <c r="AY183" s="19" t="s">
        <v>280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89</v>
      </c>
      <c r="BK183" s="242">
        <f>ROUND(I183*H183,2)</f>
        <v>0</v>
      </c>
      <c r="BL183" s="19" t="s">
        <v>286</v>
      </c>
      <c r="BM183" s="241" t="s">
        <v>2683</v>
      </c>
    </row>
    <row r="184" s="2" customFormat="1" ht="24" customHeight="1">
      <c r="A184" s="41"/>
      <c r="B184" s="42"/>
      <c r="C184" s="266" t="s">
        <v>536</v>
      </c>
      <c r="D184" s="266" t="s">
        <v>329</v>
      </c>
      <c r="E184" s="267" t="s">
        <v>2684</v>
      </c>
      <c r="F184" s="268" t="s">
        <v>2685</v>
      </c>
      <c r="G184" s="269" t="s">
        <v>431</v>
      </c>
      <c r="H184" s="270">
        <v>2</v>
      </c>
      <c r="I184" s="271"/>
      <c r="J184" s="272">
        <f>ROUND(I184*H184,2)</f>
        <v>0</v>
      </c>
      <c r="K184" s="268" t="s">
        <v>285</v>
      </c>
      <c r="L184" s="273"/>
      <c r="M184" s="274" t="s">
        <v>44</v>
      </c>
      <c r="N184" s="275" t="s">
        <v>53</v>
      </c>
      <c r="O184" s="87"/>
      <c r="P184" s="239">
        <f>O184*H184</f>
        <v>0</v>
      </c>
      <c r="Q184" s="239">
        <v>0.032500000000000001</v>
      </c>
      <c r="R184" s="239">
        <f>Q184*H184</f>
        <v>0.065000000000000002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323</v>
      </c>
      <c r="AT184" s="241" t="s">
        <v>329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286</v>
      </c>
      <c r="BM184" s="241" t="s">
        <v>2686</v>
      </c>
    </row>
    <row r="185" s="2" customFormat="1" ht="36" customHeight="1">
      <c r="A185" s="41"/>
      <c r="B185" s="42"/>
      <c r="C185" s="230" t="s">
        <v>541</v>
      </c>
      <c r="D185" s="230" t="s">
        <v>282</v>
      </c>
      <c r="E185" s="231" t="s">
        <v>2687</v>
      </c>
      <c r="F185" s="232" t="s">
        <v>2688</v>
      </c>
      <c r="G185" s="233" t="s">
        <v>431</v>
      </c>
      <c r="H185" s="234">
        <v>3</v>
      </c>
      <c r="I185" s="235"/>
      <c r="J185" s="236">
        <f>ROUND(I185*H185,2)</f>
        <v>0</v>
      </c>
      <c r="K185" s="232" t="s">
        <v>285</v>
      </c>
      <c r="L185" s="47"/>
      <c r="M185" s="237" t="s">
        <v>44</v>
      </c>
      <c r="N185" s="238" t="s">
        <v>53</v>
      </c>
      <c r="O185" s="87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1" t="s">
        <v>286</v>
      </c>
      <c r="AT185" s="241" t="s">
        <v>282</v>
      </c>
      <c r="AU185" s="241" t="s">
        <v>91</v>
      </c>
      <c r="AY185" s="19" t="s">
        <v>280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89</v>
      </c>
      <c r="BK185" s="242">
        <f>ROUND(I185*H185,2)</f>
        <v>0</v>
      </c>
      <c r="BL185" s="19" t="s">
        <v>286</v>
      </c>
      <c r="BM185" s="241" t="s">
        <v>2689</v>
      </c>
    </row>
    <row r="186" s="13" customFormat="1">
      <c r="A186" s="13"/>
      <c r="B186" s="243"/>
      <c r="C186" s="244"/>
      <c r="D186" s="245" t="s">
        <v>288</v>
      </c>
      <c r="E186" s="246" t="s">
        <v>44</v>
      </c>
      <c r="F186" s="247" t="s">
        <v>2690</v>
      </c>
      <c r="G186" s="244"/>
      <c r="H186" s="248">
        <v>3</v>
      </c>
      <c r="I186" s="249"/>
      <c r="J186" s="244"/>
      <c r="K186" s="244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288</v>
      </c>
      <c r="AU186" s="254" t="s">
        <v>91</v>
      </c>
      <c r="AV186" s="13" t="s">
        <v>91</v>
      </c>
      <c r="AW186" s="13" t="s">
        <v>42</v>
      </c>
      <c r="AX186" s="13" t="s">
        <v>89</v>
      </c>
      <c r="AY186" s="254" t="s">
        <v>280</v>
      </c>
    </row>
    <row r="187" s="2" customFormat="1" ht="24" customHeight="1">
      <c r="A187" s="41"/>
      <c r="B187" s="42"/>
      <c r="C187" s="266" t="s">
        <v>546</v>
      </c>
      <c r="D187" s="266" t="s">
        <v>329</v>
      </c>
      <c r="E187" s="267" t="s">
        <v>2691</v>
      </c>
      <c r="F187" s="268" t="s">
        <v>2692</v>
      </c>
      <c r="G187" s="269" t="s">
        <v>431</v>
      </c>
      <c r="H187" s="270">
        <v>3</v>
      </c>
      <c r="I187" s="271"/>
      <c r="J187" s="272">
        <f>ROUND(I187*H187,2)</f>
        <v>0</v>
      </c>
      <c r="K187" s="268" t="s">
        <v>285</v>
      </c>
      <c r="L187" s="273"/>
      <c r="M187" s="274" t="s">
        <v>44</v>
      </c>
      <c r="N187" s="275" t="s">
        <v>53</v>
      </c>
      <c r="O187" s="87"/>
      <c r="P187" s="239">
        <f>O187*H187</f>
        <v>0</v>
      </c>
      <c r="Q187" s="239">
        <v>0.0020999999999999999</v>
      </c>
      <c r="R187" s="239">
        <f>Q187*H187</f>
        <v>0.0063</v>
      </c>
      <c r="S187" s="239">
        <v>0</v>
      </c>
      <c r="T187" s="240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1" t="s">
        <v>323</v>
      </c>
      <c r="AT187" s="241" t="s">
        <v>329</v>
      </c>
      <c r="AU187" s="241" t="s">
        <v>91</v>
      </c>
      <c r="AY187" s="19" t="s">
        <v>280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89</v>
      </c>
      <c r="BK187" s="242">
        <f>ROUND(I187*H187,2)</f>
        <v>0</v>
      </c>
      <c r="BL187" s="19" t="s">
        <v>286</v>
      </c>
      <c r="BM187" s="241" t="s">
        <v>2693</v>
      </c>
    </row>
    <row r="188" s="2" customFormat="1" ht="16.5" customHeight="1">
      <c r="A188" s="41"/>
      <c r="B188" s="42"/>
      <c r="C188" s="230" t="s">
        <v>551</v>
      </c>
      <c r="D188" s="230" t="s">
        <v>282</v>
      </c>
      <c r="E188" s="231" t="s">
        <v>2694</v>
      </c>
      <c r="F188" s="232" t="s">
        <v>2695</v>
      </c>
      <c r="G188" s="233" t="s">
        <v>218</v>
      </c>
      <c r="H188" s="234">
        <v>25</v>
      </c>
      <c r="I188" s="235"/>
      <c r="J188" s="236">
        <f>ROUND(I188*H188,2)</f>
        <v>0</v>
      </c>
      <c r="K188" s="232" t="s">
        <v>285</v>
      </c>
      <c r="L188" s="47"/>
      <c r="M188" s="237" t="s">
        <v>44</v>
      </c>
      <c r="N188" s="238" t="s">
        <v>53</v>
      </c>
      <c r="O188" s="87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1" t="s">
        <v>286</v>
      </c>
      <c r="AT188" s="241" t="s">
        <v>282</v>
      </c>
      <c r="AU188" s="241" t="s">
        <v>91</v>
      </c>
      <c r="AY188" s="19" t="s">
        <v>280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89</v>
      </c>
      <c r="BK188" s="242">
        <f>ROUND(I188*H188,2)</f>
        <v>0</v>
      </c>
      <c r="BL188" s="19" t="s">
        <v>286</v>
      </c>
      <c r="BM188" s="241" t="s">
        <v>2696</v>
      </c>
    </row>
    <row r="189" s="2" customFormat="1" ht="24" customHeight="1">
      <c r="A189" s="41"/>
      <c r="B189" s="42"/>
      <c r="C189" s="230" t="s">
        <v>556</v>
      </c>
      <c r="D189" s="230" t="s">
        <v>282</v>
      </c>
      <c r="E189" s="231" t="s">
        <v>2697</v>
      </c>
      <c r="F189" s="232" t="s">
        <v>2698</v>
      </c>
      <c r="G189" s="233" t="s">
        <v>218</v>
      </c>
      <c r="H189" s="234">
        <v>25</v>
      </c>
      <c r="I189" s="235"/>
      <c r="J189" s="236">
        <f>ROUND(I189*H189,2)</f>
        <v>0</v>
      </c>
      <c r="K189" s="232" t="s">
        <v>285</v>
      </c>
      <c r="L189" s="47"/>
      <c r="M189" s="237" t="s">
        <v>44</v>
      </c>
      <c r="N189" s="238" t="s">
        <v>53</v>
      </c>
      <c r="O189" s="87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1" t="s">
        <v>286</v>
      </c>
      <c r="AT189" s="241" t="s">
        <v>282</v>
      </c>
      <c r="AU189" s="241" t="s">
        <v>91</v>
      </c>
      <c r="AY189" s="19" t="s">
        <v>280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89</v>
      </c>
      <c r="BK189" s="242">
        <f>ROUND(I189*H189,2)</f>
        <v>0</v>
      </c>
      <c r="BL189" s="19" t="s">
        <v>286</v>
      </c>
      <c r="BM189" s="241" t="s">
        <v>2699</v>
      </c>
    </row>
    <row r="190" s="2" customFormat="1" ht="16.5" customHeight="1">
      <c r="A190" s="41"/>
      <c r="B190" s="42"/>
      <c r="C190" s="230" t="s">
        <v>561</v>
      </c>
      <c r="D190" s="230" t="s">
        <v>282</v>
      </c>
      <c r="E190" s="231" t="s">
        <v>2700</v>
      </c>
      <c r="F190" s="232" t="s">
        <v>2701</v>
      </c>
      <c r="G190" s="233" t="s">
        <v>218</v>
      </c>
      <c r="H190" s="234">
        <v>100.90000000000001</v>
      </c>
      <c r="I190" s="235"/>
      <c r="J190" s="236">
        <f>ROUND(I190*H190,2)</f>
        <v>0</v>
      </c>
      <c r="K190" s="232" t="s">
        <v>285</v>
      </c>
      <c r="L190" s="47"/>
      <c r="M190" s="237" t="s">
        <v>44</v>
      </c>
      <c r="N190" s="238" t="s">
        <v>53</v>
      </c>
      <c r="O190" s="87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1" t="s">
        <v>286</v>
      </c>
      <c r="AT190" s="241" t="s">
        <v>282</v>
      </c>
      <c r="AU190" s="241" t="s">
        <v>91</v>
      </c>
      <c r="AY190" s="19" t="s">
        <v>280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89</v>
      </c>
      <c r="BK190" s="242">
        <f>ROUND(I190*H190,2)</f>
        <v>0</v>
      </c>
      <c r="BL190" s="19" t="s">
        <v>286</v>
      </c>
      <c r="BM190" s="241" t="s">
        <v>2702</v>
      </c>
    </row>
    <row r="191" s="13" customFormat="1">
      <c r="A191" s="13"/>
      <c r="B191" s="243"/>
      <c r="C191" s="244"/>
      <c r="D191" s="245" t="s">
        <v>288</v>
      </c>
      <c r="E191" s="246" t="s">
        <v>44</v>
      </c>
      <c r="F191" s="247" t="s">
        <v>2703</v>
      </c>
      <c r="G191" s="244"/>
      <c r="H191" s="248">
        <v>100.90000000000001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288</v>
      </c>
      <c r="AU191" s="254" t="s">
        <v>91</v>
      </c>
      <c r="AV191" s="13" t="s">
        <v>91</v>
      </c>
      <c r="AW191" s="13" t="s">
        <v>42</v>
      </c>
      <c r="AX191" s="13" t="s">
        <v>89</v>
      </c>
      <c r="AY191" s="254" t="s">
        <v>280</v>
      </c>
    </row>
    <row r="192" s="2" customFormat="1" ht="24" customHeight="1">
      <c r="A192" s="41"/>
      <c r="B192" s="42"/>
      <c r="C192" s="230" t="s">
        <v>566</v>
      </c>
      <c r="D192" s="230" t="s">
        <v>282</v>
      </c>
      <c r="E192" s="231" t="s">
        <v>2704</v>
      </c>
      <c r="F192" s="232" t="s">
        <v>2705</v>
      </c>
      <c r="G192" s="233" t="s">
        <v>218</v>
      </c>
      <c r="H192" s="234">
        <v>100.90000000000001</v>
      </c>
      <c r="I192" s="235"/>
      <c r="J192" s="236">
        <f>ROUND(I192*H192,2)</f>
        <v>0</v>
      </c>
      <c r="K192" s="232" t="s">
        <v>285</v>
      </c>
      <c r="L192" s="47"/>
      <c r="M192" s="237" t="s">
        <v>44</v>
      </c>
      <c r="N192" s="238" t="s">
        <v>53</v>
      </c>
      <c r="O192" s="87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41" t="s">
        <v>286</v>
      </c>
      <c r="AT192" s="241" t="s">
        <v>282</v>
      </c>
      <c r="AU192" s="241" t="s">
        <v>91</v>
      </c>
      <c r="AY192" s="19" t="s">
        <v>280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89</v>
      </c>
      <c r="BK192" s="242">
        <f>ROUND(I192*H192,2)</f>
        <v>0</v>
      </c>
      <c r="BL192" s="19" t="s">
        <v>286</v>
      </c>
      <c r="BM192" s="241" t="s">
        <v>2706</v>
      </c>
    </row>
    <row r="193" s="2" customFormat="1" ht="24" customHeight="1">
      <c r="A193" s="41"/>
      <c r="B193" s="42"/>
      <c r="C193" s="230" t="s">
        <v>571</v>
      </c>
      <c r="D193" s="230" t="s">
        <v>282</v>
      </c>
      <c r="E193" s="231" t="s">
        <v>2707</v>
      </c>
      <c r="F193" s="232" t="s">
        <v>2708</v>
      </c>
      <c r="G193" s="233" t="s">
        <v>431</v>
      </c>
      <c r="H193" s="234">
        <v>2</v>
      </c>
      <c r="I193" s="235"/>
      <c r="J193" s="236">
        <f>ROUND(I193*H193,2)</f>
        <v>0</v>
      </c>
      <c r="K193" s="232" t="s">
        <v>285</v>
      </c>
      <c r="L193" s="47"/>
      <c r="M193" s="237" t="s">
        <v>44</v>
      </c>
      <c r="N193" s="238" t="s">
        <v>53</v>
      </c>
      <c r="O193" s="87"/>
      <c r="P193" s="239">
        <f>O193*H193</f>
        <v>0</v>
      </c>
      <c r="Q193" s="239">
        <v>0.46009</v>
      </c>
      <c r="R193" s="239">
        <f>Q193*H193</f>
        <v>0.92018</v>
      </c>
      <c r="S193" s="239">
        <v>0</v>
      </c>
      <c r="T193" s="240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41" t="s">
        <v>286</v>
      </c>
      <c r="AT193" s="241" t="s">
        <v>282</v>
      </c>
      <c r="AU193" s="241" t="s">
        <v>91</v>
      </c>
      <c r="AY193" s="19" t="s">
        <v>280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89</v>
      </c>
      <c r="BK193" s="242">
        <f>ROUND(I193*H193,2)</f>
        <v>0</v>
      </c>
      <c r="BL193" s="19" t="s">
        <v>286</v>
      </c>
      <c r="BM193" s="241" t="s">
        <v>2709</v>
      </c>
    </row>
    <row r="194" s="2" customFormat="1" ht="16.5" customHeight="1">
      <c r="A194" s="41"/>
      <c r="B194" s="42"/>
      <c r="C194" s="230" t="s">
        <v>576</v>
      </c>
      <c r="D194" s="230" t="s">
        <v>282</v>
      </c>
      <c r="E194" s="231" t="s">
        <v>2710</v>
      </c>
      <c r="F194" s="232" t="s">
        <v>2711</v>
      </c>
      <c r="G194" s="233" t="s">
        <v>431</v>
      </c>
      <c r="H194" s="234">
        <v>2</v>
      </c>
      <c r="I194" s="235"/>
      <c r="J194" s="236">
        <f>ROUND(I194*H194,2)</f>
        <v>0</v>
      </c>
      <c r="K194" s="232" t="s">
        <v>285</v>
      </c>
      <c r="L194" s="47"/>
      <c r="M194" s="237" t="s">
        <v>44</v>
      </c>
      <c r="N194" s="238" t="s">
        <v>53</v>
      </c>
      <c r="O194" s="87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1" t="s">
        <v>286</v>
      </c>
      <c r="AT194" s="241" t="s">
        <v>282</v>
      </c>
      <c r="AU194" s="241" t="s">
        <v>91</v>
      </c>
      <c r="AY194" s="19" t="s">
        <v>280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89</v>
      </c>
      <c r="BK194" s="242">
        <f>ROUND(I194*H194,2)</f>
        <v>0</v>
      </c>
      <c r="BL194" s="19" t="s">
        <v>286</v>
      </c>
      <c r="BM194" s="241" t="s">
        <v>2712</v>
      </c>
    </row>
    <row r="195" s="2" customFormat="1" ht="16.5" customHeight="1">
      <c r="A195" s="41"/>
      <c r="B195" s="42"/>
      <c r="C195" s="266" t="s">
        <v>581</v>
      </c>
      <c r="D195" s="266" t="s">
        <v>329</v>
      </c>
      <c r="E195" s="267" t="s">
        <v>2713</v>
      </c>
      <c r="F195" s="268" t="s">
        <v>2714</v>
      </c>
      <c r="G195" s="269" t="s">
        <v>431</v>
      </c>
      <c r="H195" s="270">
        <v>2</v>
      </c>
      <c r="I195" s="271"/>
      <c r="J195" s="272">
        <f>ROUND(I195*H195,2)</f>
        <v>0</v>
      </c>
      <c r="K195" s="268" t="s">
        <v>285</v>
      </c>
      <c r="L195" s="273"/>
      <c r="M195" s="274" t="s">
        <v>44</v>
      </c>
      <c r="N195" s="275" t="s">
        <v>53</v>
      </c>
      <c r="O195" s="87"/>
      <c r="P195" s="239">
        <f>O195*H195</f>
        <v>0</v>
      </c>
      <c r="Q195" s="239">
        <v>0.014</v>
      </c>
      <c r="R195" s="239">
        <f>Q195*H195</f>
        <v>0.028000000000000001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323</v>
      </c>
      <c r="AT195" s="241" t="s">
        <v>329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286</v>
      </c>
      <c r="BM195" s="241" t="s">
        <v>2715</v>
      </c>
    </row>
    <row r="196" s="2" customFormat="1" ht="24" customHeight="1">
      <c r="A196" s="41"/>
      <c r="B196" s="42"/>
      <c r="C196" s="266" t="s">
        <v>586</v>
      </c>
      <c r="D196" s="266" t="s">
        <v>329</v>
      </c>
      <c r="E196" s="267" t="s">
        <v>2716</v>
      </c>
      <c r="F196" s="268" t="s">
        <v>2717</v>
      </c>
      <c r="G196" s="269" t="s">
        <v>431</v>
      </c>
      <c r="H196" s="270">
        <v>2</v>
      </c>
      <c r="I196" s="271"/>
      <c r="J196" s="272">
        <f>ROUND(I196*H196,2)</f>
        <v>0</v>
      </c>
      <c r="K196" s="268" t="s">
        <v>285</v>
      </c>
      <c r="L196" s="273"/>
      <c r="M196" s="274" t="s">
        <v>44</v>
      </c>
      <c r="N196" s="275" t="s">
        <v>53</v>
      </c>
      <c r="O196" s="87"/>
      <c r="P196" s="239">
        <f>O196*H196</f>
        <v>0</v>
      </c>
      <c r="Q196" s="239">
        <v>0.0019</v>
      </c>
      <c r="R196" s="239">
        <f>Q196*H196</f>
        <v>0.0038</v>
      </c>
      <c r="S196" s="239">
        <v>0</v>
      </c>
      <c r="T196" s="240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1" t="s">
        <v>323</v>
      </c>
      <c r="AT196" s="241" t="s">
        <v>329</v>
      </c>
      <c r="AU196" s="241" t="s">
        <v>91</v>
      </c>
      <c r="AY196" s="19" t="s">
        <v>280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89</v>
      </c>
      <c r="BK196" s="242">
        <f>ROUND(I196*H196,2)</f>
        <v>0</v>
      </c>
      <c r="BL196" s="19" t="s">
        <v>286</v>
      </c>
      <c r="BM196" s="241" t="s">
        <v>2718</v>
      </c>
    </row>
    <row r="197" s="2" customFormat="1" ht="16.5" customHeight="1">
      <c r="A197" s="41"/>
      <c r="B197" s="42"/>
      <c r="C197" s="230" t="s">
        <v>594</v>
      </c>
      <c r="D197" s="230" t="s">
        <v>282</v>
      </c>
      <c r="E197" s="231" t="s">
        <v>2719</v>
      </c>
      <c r="F197" s="232" t="s">
        <v>2720</v>
      </c>
      <c r="G197" s="233" t="s">
        <v>218</v>
      </c>
      <c r="H197" s="234">
        <v>123.90000000000001</v>
      </c>
      <c r="I197" s="235"/>
      <c r="J197" s="236">
        <f>ROUND(I197*H197,2)</f>
        <v>0</v>
      </c>
      <c r="K197" s="232" t="s">
        <v>285</v>
      </c>
      <c r="L197" s="47"/>
      <c r="M197" s="237" t="s">
        <v>44</v>
      </c>
      <c r="N197" s="238" t="s">
        <v>53</v>
      </c>
      <c r="O197" s="87"/>
      <c r="P197" s="239">
        <f>O197*H197</f>
        <v>0</v>
      </c>
      <c r="Q197" s="239">
        <v>6.9999999999999994E-05</v>
      </c>
      <c r="R197" s="239">
        <f>Q197*H197</f>
        <v>0.0086730000000000002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286</v>
      </c>
      <c r="AT197" s="241" t="s">
        <v>282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286</v>
      </c>
      <c r="BM197" s="241" t="s">
        <v>2721</v>
      </c>
    </row>
    <row r="198" s="13" customFormat="1">
      <c r="A198" s="13"/>
      <c r="B198" s="243"/>
      <c r="C198" s="244"/>
      <c r="D198" s="245" t="s">
        <v>288</v>
      </c>
      <c r="E198" s="246" t="s">
        <v>44</v>
      </c>
      <c r="F198" s="247" t="s">
        <v>2722</v>
      </c>
      <c r="G198" s="244"/>
      <c r="H198" s="248">
        <v>123.90000000000001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91</v>
      </c>
      <c r="AV198" s="13" t="s">
        <v>91</v>
      </c>
      <c r="AW198" s="13" t="s">
        <v>42</v>
      </c>
      <c r="AX198" s="13" t="s">
        <v>89</v>
      </c>
      <c r="AY198" s="254" t="s">
        <v>280</v>
      </c>
    </row>
    <row r="199" s="12" customFormat="1" ht="22.8" customHeight="1">
      <c r="A199" s="12"/>
      <c r="B199" s="214"/>
      <c r="C199" s="215"/>
      <c r="D199" s="216" t="s">
        <v>81</v>
      </c>
      <c r="E199" s="228" t="s">
        <v>701</v>
      </c>
      <c r="F199" s="228" t="s">
        <v>702</v>
      </c>
      <c r="G199" s="215"/>
      <c r="H199" s="215"/>
      <c r="I199" s="218"/>
      <c r="J199" s="229">
        <f>BK199</f>
        <v>0</v>
      </c>
      <c r="K199" s="215"/>
      <c r="L199" s="220"/>
      <c r="M199" s="221"/>
      <c r="N199" s="222"/>
      <c r="O199" s="222"/>
      <c r="P199" s="223">
        <f>P200</f>
        <v>0</v>
      </c>
      <c r="Q199" s="222"/>
      <c r="R199" s="223">
        <f>R200</f>
        <v>0</v>
      </c>
      <c r="S199" s="222"/>
      <c r="T199" s="22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5" t="s">
        <v>89</v>
      </c>
      <c r="AT199" s="226" t="s">
        <v>81</v>
      </c>
      <c r="AU199" s="226" t="s">
        <v>89</v>
      </c>
      <c r="AY199" s="225" t="s">
        <v>280</v>
      </c>
      <c r="BK199" s="227">
        <f>BK200</f>
        <v>0</v>
      </c>
    </row>
    <row r="200" s="2" customFormat="1" ht="36" customHeight="1">
      <c r="A200" s="41"/>
      <c r="B200" s="42"/>
      <c r="C200" s="230" t="s">
        <v>598</v>
      </c>
      <c r="D200" s="230" t="s">
        <v>282</v>
      </c>
      <c r="E200" s="231" t="s">
        <v>2723</v>
      </c>
      <c r="F200" s="232" t="s">
        <v>2724</v>
      </c>
      <c r="G200" s="233" t="s">
        <v>319</v>
      </c>
      <c r="H200" s="234">
        <v>66.859999999999999</v>
      </c>
      <c r="I200" s="235"/>
      <c r="J200" s="236">
        <f>ROUND(I200*H200,2)</f>
        <v>0</v>
      </c>
      <c r="K200" s="232" t="s">
        <v>285</v>
      </c>
      <c r="L200" s="47"/>
      <c r="M200" s="237" t="s">
        <v>44</v>
      </c>
      <c r="N200" s="238" t="s">
        <v>53</v>
      </c>
      <c r="O200" s="87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1" t="s">
        <v>286</v>
      </c>
      <c r="AT200" s="241" t="s">
        <v>282</v>
      </c>
      <c r="AU200" s="241" t="s">
        <v>91</v>
      </c>
      <c r="AY200" s="19" t="s">
        <v>280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89</v>
      </c>
      <c r="BK200" s="242">
        <f>ROUND(I200*H200,2)</f>
        <v>0</v>
      </c>
      <c r="BL200" s="19" t="s">
        <v>286</v>
      </c>
      <c r="BM200" s="241" t="s">
        <v>2725</v>
      </c>
    </row>
    <row r="201" s="12" customFormat="1" ht="25.92" customHeight="1">
      <c r="A201" s="12"/>
      <c r="B201" s="214"/>
      <c r="C201" s="215"/>
      <c r="D201" s="216" t="s">
        <v>81</v>
      </c>
      <c r="E201" s="217" t="s">
        <v>707</v>
      </c>
      <c r="F201" s="217" t="s">
        <v>708</v>
      </c>
      <c r="G201" s="215"/>
      <c r="H201" s="215"/>
      <c r="I201" s="218"/>
      <c r="J201" s="219">
        <f>BK201</f>
        <v>0</v>
      </c>
      <c r="K201" s="215"/>
      <c r="L201" s="220"/>
      <c r="M201" s="221"/>
      <c r="N201" s="222"/>
      <c r="O201" s="222"/>
      <c r="P201" s="223">
        <f>P202</f>
        <v>0</v>
      </c>
      <c r="Q201" s="222"/>
      <c r="R201" s="223">
        <f>R202</f>
        <v>0.023280000000000002</v>
      </c>
      <c r="S201" s="222"/>
      <c r="T201" s="224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91</v>
      </c>
      <c r="AT201" s="226" t="s">
        <v>81</v>
      </c>
      <c r="AU201" s="226" t="s">
        <v>82</v>
      </c>
      <c r="AY201" s="225" t="s">
        <v>280</v>
      </c>
      <c r="BK201" s="227">
        <f>BK202</f>
        <v>0</v>
      </c>
    </row>
    <row r="202" s="12" customFormat="1" ht="22.8" customHeight="1">
      <c r="A202" s="12"/>
      <c r="B202" s="214"/>
      <c r="C202" s="215"/>
      <c r="D202" s="216" t="s">
        <v>81</v>
      </c>
      <c r="E202" s="228" t="s">
        <v>1526</v>
      </c>
      <c r="F202" s="228" t="s">
        <v>1527</v>
      </c>
      <c r="G202" s="215"/>
      <c r="H202" s="215"/>
      <c r="I202" s="218"/>
      <c r="J202" s="229">
        <f>BK202</f>
        <v>0</v>
      </c>
      <c r="K202" s="215"/>
      <c r="L202" s="220"/>
      <c r="M202" s="221"/>
      <c r="N202" s="222"/>
      <c r="O202" s="222"/>
      <c r="P202" s="223">
        <f>SUM(P203:P205)</f>
        <v>0</v>
      </c>
      <c r="Q202" s="222"/>
      <c r="R202" s="223">
        <f>SUM(R203:R205)</f>
        <v>0.023280000000000002</v>
      </c>
      <c r="S202" s="222"/>
      <c r="T202" s="224">
        <f>SUM(T203:T205)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5" t="s">
        <v>91</v>
      </c>
      <c r="AT202" s="226" t="s">
        <v>81</v>
      </c>
      <c r="AU202" s="226" t="s">
        <v>89</v>
      </c>
      <c r="AY202" s="225" t="s">
        <v>280</v>
      </c>
      <c r="BK202" s="227">
        <f>SUM(BK203:BK205)</f>
        <v>0</v>
      </c>
    </row>
    <row r="203" s="2" customFormat="1" ht="16.5" customHeight="1">
      <c r="A203" s="41"/>
      <c r="B203" s="42"/>
      <c r="C203" s="230" t="s">
        <v>604</v>
      </c>
      <c r="D203" s="230" t="s">
        <v>282</v>
      </c>
      <c r="E203" s="231" t="s">
        <v>2726</v>
      </c>
      <c r="F203" s="232" t="s">
        <v>2727</v>
      </c>
      <c r="G203" s="233" t="s">
        <v>976</v>
      </c>
      <c r="H203" s="234">
        <v>3</v>
      </c>
      <c r="I203" s="235"/>
      <c r="J203" s="236">
        <f>ROUND(I203*H203,2)</f>
        <v>0</v>
      </c>
      <c r="K203" s="232" t="s">
        <v>285</v>
      </c>
      <c r="L203" s="47"/>
      <c r="M203" s="237" t="s">
        <v>44</v>
      </c>
      <c r="N203" s="238" t="s">
        <v>53</v>
      </c>
      <c r="O203" s="87"/>
      <c r="P203" s="239">
        <f>O203*H203</f>
        <v>0</v>
      </c>
      <c r="Q203" s="239">
        <v>0.0077600000000000004</v>
      </c>
      <c r="R203" s="239">
        <f>Q203*H203</f>
        <v>0.023280000000000002</v>
      </c>
      <c r="S203" s="239">
        <v>0</v>
      </c>
      <c r="T203" s="240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1" t="s">
        <v>374</v>
      </c>
      <c r="AT203" s="241" t="s">
        <v>282</v>
      </c>
      <c r="AU203" s="241" t="s">
        <v>91</v>
      </c>
      <c r="AY203" s="19" t="s">
        <v>280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89</v>
      </c>
      <c r="BK203" s="242">
        <f>ROUND(I203*H203,2)</f>
        <v>0</v>
      </c>
      <c r="BL203" s="19" t="s">
        <v>374</v>
      </c>
      <c r="BM203" s="241" t="s">
        <v>2728</v>
      </c>
    </row>
    <row r="204" s="13" customFormat="1">
      <c r="A204" s="13"/>
      <c r="B204" s="243"/>
      <c r="C204" s="244"/>
      <c r="D204" s="245" t="s">
        <v>288</v>
      </c>
      <c r="E204" s="246" t="s">
        <v>44</v>
      </c>
      <c r="F204" s="247" t="s">
        <v>2729</v>
      </c>
      <c r="G204" s="244"/>
      <c r="H204" s="248">
        <v>3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288</v>
      </c>
      <c r="AU204" s="254" t="s">
        <v>91</v>
      </c>
      <c r="AV204" s="13" t="s">
        <v>91</v>
      </c>
      <c r="AW204" s="13" t="s">
        <v>42</v>
      </c>
      <c r="AX204" s="13" t="s">
        <v>89</v>
      </c>
      <c r="AY204" s="254" t="s">
        <v>280</v>
      </c>
    </row>
    <row r="205" s="2" customFormat="1" ht="36" customHeight="1">
      <c r="A205" s="41"/>
      <c r="B205" s="42"/>
      <c r="C205" s="230" t="s">
        <v>610</v>
      </c>
      <c r="D205" s="230" t="s">
        <v>282</v>
      </c>
      <c r="E205" s="231" t="s">
        <v>1610</v>
      </c>
      <c r="F205" s="232" t="s">
        <v>1611</v>
      </c>
      <c r="G205" s="233" t="s">
        <v>763</v>
      </c>
      <c r="H205" s="300"/>
      <c r="I205" s="235"/>
      <c r="J205" s="236">
        <f>ROUND(I205*H205,2)</f>
        <v>0</v>
      </c>
      <c r="K205" s="232" t="s">
        <v>285</v>
      </c>
      <c r="L205" s="47"/>
      <c r="M205" s="304" t="s">
        <v>44</v>
      </c>
      <c r="N205" s="305" t="s">
        <v>53</v>
      </c>
      <c r="O205" s="306"/>
      <c r="P205" s="307">
        <f>O205*H205</f>
        <v>0</v>
      </c>
      <c r="Q205" s="307">
        <v>0</v>
      </c>
      <c r="R205" s="307">
        <f>Q205*H205</f>
        <v>0</v>
      </c>
      <c r="S205" s="307">
        <v>0</v>
      </c>
      <c r="T205" s="308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1" t="s">
        <v>374</v>
      </c>
      <c r="AT205" s="241" t="s">
        <v>282</v>
      </c>
      <c r="AU205" s="241" t="s">
        <v>91</v>
      </c>
      <c r="AY205" s="19" t="s">
        <v>280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89</v>
      </c>
      <c r="BK205" s="242">
        <f>ROUND(I205*H205,2)</f>
        <v>0</v>
      </c>
      <c r="BL205" s="19" t="s">
        <v>374</v>
      </c>
      <c r="BM205" s="241" t="s">
        <v>2730</v>
      </c>
    </row>
    <row r="206" s="2" customFormat="1" ht="6.96" customHeight="1">
      <c r="A206" s="41"/>
      <c r="B206" s="62"/>
      <c r="C206" s="63"/>
      <c r="D206" s="63"/>
      <c r="E206" s="63"/>
      <c r="F206" s="63"/>
      <c r="G206" s="63"/>
      <c r="H206" s="63"/>
      <c r="I206" s="179"/>
      <c r="J206" s="63"/>
      <c r="K206" s="63"/>
      <c r="L206" s="47"/>
      <c r="M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</sheetData>
  <sheetProtection sheet="1" autoFilter="0" formatColumns="0" formatRows="0" objects="1" scenarios="1" spinCount="100000" saltValue="Fcs4/QQVXNvWygqr3EIZhT7IjEINJGk7dYO1TlV5jpcc1hFwNTDAs3NhIOtqxOXUVat9IqAhtBub7r0YB/IUAw==" hashValue="aRP6+ImjJJRv15p+7lRRXfWQYzkIl5mLnB/YlNidBNeB8klz7BnNjpdzNiNzuJhL5B7NzCvXj+dDWMetjF+jfg==" algorithmName="SHA-512" password="CC35"/>
  <autoFilter ref="C85:K20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2731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2732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ROUND(J93,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ROUND((SUM(BE93:BE214)),  2)</f>
        <v>0</v>
      </c>
      <c r="G35" s="41"/>
      <c r="H35" s="41"/>
      <c r="I35" s="168">
        <v>0.20999999999999999</v>
      </c>
      <c r="J35" s="167">
        <f>ROUND(((SUM(BE93:BE214))*I35),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ROUND((SUM(BF93:BF214)),  2)</f>
        <v>0</v>
      </c>
      <c r="G36" s="41"/>
      <c r="H36" s="41"/>
      <c r="I36" s="168">
        <v>0.14999999999999999</v>
      </c>
      <c r="J36" s="167">
        <f>ROUND(((SUM(BF93:BF214))*I36),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ROUND((SUM(BG93:BG214)),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ROUND((SUM(BH93:BH214)),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ROUND((SUM(BI93:BI214)),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2731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21a - Stavební práce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J93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J94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J95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245</v>
      </c>
      <c r="E66" s="198"/>
      <c r="F66" s="198"/>
      <c r="G66" s="198"/>
      <c r="H66" s="198"/>
      <c r="I66" s="199"/>
      <c r="J66" s="200">
        <f>J190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247</v>
      </c>
      <c r="E67" s="198"/>
      <c r="F67" s="198"/>
      <c r="G67" s="198"/>
      <c r="H67" s="198"/>
      <c r="I67" s="199"/>
      <c r="J67" s="200">
        <f>J197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9"/>
      <c r="C68" s="190"/>
      <c r="D68" s="191" t="s">
        <v>2733</v>
      </c>
      <c r="E68" s="192"/>
      <c r="F68" s="192"/>
      <c r="G68" s="192"/>
      <c r="H68" s="192"/>
      <c r="I68" s="193"/>
      <c r="J68" s="194">
        <f>J201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96"/>
      <c r="C69" s="128"/>
      <c r="D69" s="197" t="s">
        <v>2734</v>
      </c>
      <c r="E69" s="198"/>
      <c r="F69" s="198"/>
      <c r="G69" s="198"/>
      <c r="H69" s="198"/>
      <c r="I69" s="199"/>
      <c r="J69" s="200">
        <f>J202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2735</v>
      </c>
      <c r="E70" s="198"/>
      <c r="F70" s="198"/>
      <c r="G70" s="198"/>
      <c r="H70" s="198"/>
      <c r="I70" s="199"/>
      <c r="J70" s="200">
        <f>J207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2736</v>
      </c>
      <c r="E71" s="198"/>
      <c r="F71" s="198"/>
      <c r="G71" s="198"/>
      <c r="H71" s="198"/>
      <c r="I71" s="199"/>
      <c r="J71" s="200">
        <f>J211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1"/>
      <c r="B72" s="42"/>
      <c r="C72" s="43"/>
      <c r="D72" s="43"/>
      <c r="E72" s="43"/>
      <c r="F72" s="43"/>
      <c r="G72" s="43"/>
      <c r="H72" s="43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62"/>
      <c r="C73" s="63"/>
      <c r="D73" s="63"/>
      <c r="E73" s="63"/>
      <c r="F73" s="63"/>
      <c r="G73" s="63"/>
      <c r="H73" s="63"/>
      <c r="I73" s="179"/>
      <c r="J73" s="63"/>
      <c r="K73" s="6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="2" customFormat="1" ht="6.96" customHeight="1">
      <c r="A77" s="41"/>
      <c r="B77" s="64"/>
      <c r="C77" s="65"/>
      <c r="D77" s="65"/>
      <c r="E77" s="65"/>
      <c r="F77" s="65"/>
      <c r="G77" s="65"/>
      <c r="H77" s="65"/>
      <c r="I77" s="182"/>
      <c r="J77" s="65"/>
      <c r="K77" s="65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4.96" customHeight="1">
      <c r="A78" s="41"/>
      <c r="B78" s="42"/>
      <c r="C78" s="25" t="s">
        <v>265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183" t="str">
        <f>E7</f>
        <v>Revitalizace Jižního náměstí</v>
      </c>
      <c r="F81" s="34"/>
      <c r="G81" s="34"/>
      <c r="H81" s="34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" customFormat="1" ht="12" customHeight="1">
      <c r="B82" s="23"/>
      <c r="C82" s="34" t="s">
        <v>220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="2" customFormat="1" ht="16.5" customHeight="1">
      <c r="A83" s="41"/>
      <c r="B83" s="42"/>
      <c r="C83" s="43"/>
      <c r="D83" s="43"/>
      <c r="E83" s="183" t="s">
        <v>2731</v>
      </c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228</v>
      </c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E11</f>
        <v>21a - Stavební práce</v>
      </c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22</v>
      </c>
      <c r="D87" s="43"/>
      <c r="E87" s="43"/>
      <c r="F87" s="29" t="str">
        <f>F14</f>
        <v>Praha 14</v>
      </c>
      <c r="G87" s="43"/>
      <c r="H87" s="43"/>
      <c r="I87" s="153" t="s">
        <v>24</v>
      </c>
      <c r="J87" s="75" t="str">
        <f>IF(J14="","",J14)</f>
        <v>17. 10. 2019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7.9" customHeight="1">
      <c r="A89" s="41"/>
      <c r="B89" s="42"/>
      <c r="C89" s="34" t="s">
        <v>30</v>
      </c>
      <c r="D89" s="43"/>
      <c r="E89" s="43"/>
      <c r="F89" s="29" t="str">
        <f>E17</f>
        <v>TSK hl. m. Prahy a.s.</v>
      </c>
      <c r="G89" s="43"/>
      <c r="H89" s="43"/>
      <c r="I89" s="153" t="s">
        <v>38</v>
      </c>
      <c r="J89" s="39" t="str">
        <f>E23</f>
        <v>d plus projektová a inženýrská a.s.</v>
      </c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36</v>
      </c>
      <c r="D90" s="43"/>
      <c r="E90" s="43"/>
      <c r="F90" s="29" t="str">
        <f>IF(E20="","",E20)</f>
        <v>Vyplň údaj</v>
      </c>
      <c r="G90" s="43"/>
      <c r="H90" s="43"/>
      <c r="I90" s="153" t="s">
        <v>43</v>
      </c>
      <c r="J90" s="39" t="str">
        <f>E26</f>
        <v xml:space="preserve"> </v>
      </c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150"/>
      <c r="J91" s="43"/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202"/>
      <c r="B92" s="203"/>
      <c r="C92" s="204" t="s">
        <v>266</v>
      </c>
      <c r="D92" s="205" t="s">
        <v>67</v>
      </c>
      <c r="E92" s="205" t="s">
        <v>63</v>
      </c>
      <c r="F92" s="205" t="s">
        <v>64</v>
      </c>
      <c r="G92" s="205" t="s">
        <v>267</v>
      </c>
      <c r="H92" s="205" t="s">
        <v>268</v>
      </c>
      <c r="I92" s="206" t="s">
        <v>269</v>
      </c>
      <c r="J92" s="205" t="s">
        <v>239</v>
      </c>
      <c r="K92" s="207" t="s">
        <v>270</v>
      </c>
      <c r="L92" s="208"/>
      <c r="M92" s="95" t="s">
        <v>44</v>
      </c>
      <c r="N92" s="96" t="s">
        <v>52</v>
      </c>
      <c r="O92" s="96" t="s">
        <v>271</v>
      </c>
      <c r="P92" s="96" t="s">
        <v>272</v>
      </c>
      <c r="Q92" s="96" t="s">
        <v>273</v>
      </c>
      <c r="R92" s="96" t="s">
        <v>274</v>
      </c>
      <c r="S92" s="96" t="s">
        <v>275</v>
      </c>
      <c r="T92" s="97" t="s">
        <v>276</v>
      </c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="2" customFormat="1" ht="22.8" customHeight="1">
      <c r="A93" s="41"/>
      <c r="B93" s="42"/>
      <c r="C93" s="102" t="s">
        <v>277</v>
      </c>
      <c r="D93" s="43"/>
      <c r="E93" s="43"/>
      <c r="F93" s="43"/>
      <c r="G93" s="43"/>
      <c r="H93" s="43"/>
      <c r="I93" s="150"/>
      <c r="J93" s="209">
        <f>BK93</f>
        <v>0</v>
      </c>
      <c r="K93" s="43"/>
      <c r="L93" s="47"/>
      <c r="M93" s="98"/>
      <c r="N93" s="210"/>
      <c r="O93" s="99"/>
      <c r="P93" s="211">
        <f>P94+P201</f>
        <v>0</v>
      </c>
      <c r="Q93" s="99"/>
      <c r="R93" s="211">
        <f>R94+R201</f>
        <v>595.53361098000005</v>
      </c>
      <c r="S93" s="99"/>
      <c r="T93" s="212">
        <f>T94+T201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81</v>
      </c>
      <c r="AU93" s="19" t="s">
        <v>240</v>
      </c>
      <c r="BK93" s="213">
        <f>BK94+BK201</f>
        <v>0</v>
      </c>
    </row>
    <row r="94" s="12" customFormat="1" ht="25.92" customHeight="1">
      <c r="A94" s="12"/>
      <c r="B94" s="214"/>
      <c r="C94" s="215"/>
      <c r="D94" s="216" t="s">
        <v>81</v>
      </c>
      <c r="E94" s="217" t="s">
        <v>278</v>
      </c>
      <c r="F94" s="217" t="s">
        <v>279</v>
      </c>
      <c r="G94" s="215"/>
      <c r="H94" s="215"/>
      <c r="I94" s="218"/>
      <c r="J94" s="219">
        <f>BK94</f>
        <v>0</v>
      </c>
      <c r="K94" s="215"/>
      <c r="L94" s="220"/>
      <c r="M94" s="221"/>
      <c r="N94" s="222"/>
      <c r="O94" s="222"/>
      <c r="P94" s="223">
        <f>P95+P190+P197</f>
        <v>0</v>
      </c>
      <c r="Q94" s="222"/>
      <c r="R94" s="223">
        <f>R95+R190+R197</f>
        <v>595.53361098000005</v>
      </c>
      <c r="S94" s="222"/>
      <c r="T94" s="224">
        <f>T95+T190+T197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5" t="s">
        <v>89</v>
      </c>
      <c r="AT94" s="226" t="s">
        <v>81</v>
      </c>
      <c r="AU94" s="226" t="s">
        <v>82</v>
      </c>
      <c r="AY94" s="225" t="s">
        <v>280</v>
      </c>
      <c r="BK94" s="227">
        <f>BK95+BK190+BK197</f>
        <v>0</v>
      </c>
    </row>
    <row r="95" s="12" customFormat="1" ht="22.8" customHeight="1">
      <c r="A95" s="12"/>
      <c r="B95" s="214"/>
      <c r="C95" s="215"/>
      <c r="D95" s="216" t="s">
        <v>81</v>
      </c>
      <c r="E95" s="228" t="s">
        <v>89</v>
      </c>
      <c r="F95" s="228" t="s">
        <v>281</v>
      </c>
      <c r="G95" s="215"/>
      <c r="H95" s="215"/>
      <c r="I95" s="218"/>
      <c r="J95" s="229">
        <f>BK95</f>
        <v>0</v>
      </c>
      <c r="K95" s="215"/>
      <c r="L95" s="220"/>
      <c r="M95" s="221"/>
      <c r="N95" s="222"/>
      <c r="O95" s="222"/>
      <c r="P95" s="223">
        <f>SUM(P96:P189)</f>
        <v>0</v>
      </c>
      <c r="Q95" s="222"/>
      <c r="R95" s="223">
        <f>SUM(R96:R189)</f>
        <v>523.46880320000002</v>
      </c>
      <c r="S95" s="222"/>
      <c r="T95" s="224">
        <f>SUM(T96:T189)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89</v>
      </c>
      <c r="AY95" s="225" t="s">
        <v>280</v>
      </c>
      <c r="BK95" s="227">
        <f>SUM(BK96:BK189)</f>
        <v>0</v>
      </c>
    </row>
    <row r="96" s="2" customFormat="1" ht="24" customHeight="1">
      <c r="A96" s="41"/>
      <c r="B96" s="42"/>
      <c r="C96" s="230" t="s">
        <v>89</v>
      </c>
      <c r="D96" s="230" t="s">
        <v>282</v>
      </c>
      <c r="E96" s="231" t="s">
        <v>2737</v>
      </c>
      <c r="F96" s="232" t="s">
        <v>2738</v>
      </c>
      <c r="G96" s="233" t="s">
        <v>2739</v>
      </c>
      <c r="H96" s="234">
        <v>84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91</v>
      </c>
    </row>
    <row r="97" s="2" customFormat="1" ht="36" customHeight="1">
      <c r="A97" s="41"/>
      <c r="B97" s="42"/>
      <c r="C97" s="230" t="s">
        <v>91</v>
      </c>
      <c r="D97" s="230" t="s">
        <v>282</v>
      </c>
      <c r="E97" s="231" t="s">
        <v>2740</v>
      </c>
      <c r="F97" s="232" t="s">
        <v>2741</v>
      </c>
      <c r="G97" s="233" t="s">
        <v>2742</v>
      </c>
      <c r="H97" s="234">
        <v>7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286</v>
      </c>
    </row>
    <row r="98" s="2" customFormat="1" ht="36" customHeight="1">
      <c r="A98" s="41"/>
      <c r="B98" s="42"/>
      <c r="C98" s="230" t="s">
        <v>297</v>
      </c>
      <c r="D98" s="230" t="s">
        <v>282</v>
      </c>
      <c r="E98" s="231" t="s">
        <v>2743</v>
      </c>
      <c r="F98" s="232" t="s">
        <v>2744</v>
      </c>
      <c r="G98" s="233" t="s">
        <v>235</v>
      </c>
      <c r="H98" s="234">
        <v>156.535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311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2745</v>
      </c>
      <c r="G99" s="244"/>
      <c r="H99" s="248">
        <v>156.535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82</v>
      </c>
      <c r="AY99" s="254" t="s">
        <v>280</v>
      </c>
    </row>
    <row r="100" s="14" customFormat="1">
      <c r="A100" s="14"/>
      <c r="B100" s="255"/>
      <c r="C100" s="256"/>
      <c r="D100" s="245" t="s">
        <v>288</v>
      </c>
      <c r="E100" s="257" t="s">
        <v>44</v>
      </c>
      <c r="F100" s="258" t="s">
        <v>292</v>
      </c>
      <c r="G100" s="256"/>
      <c r="H100" s="259">
        <v>156.535</v>
      </c>
      <c r="I100" s="260"/>
      <c r="J100" s="256"/>
      <c r="K100" s="256"/>
      <c r="L100" s="261"/>
      <c r="M100" s="262"/>
      <c r="N100" s="263"/>
      <c r="O100" s="263"/>
      <c r="P100" s="263"/>
      <c r="Q100" s="263"/>
      <c r="R100" s="263"/>
      <c r="S100" s="263"/>
      <c r="T100" s="26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5" t="s">
        <v>288</v>
      </c>
      <c r="AU100" s="265" t="s">
        <v>91</v>
      </c>
      <c r="AV100" s="14" t="s">
        <v>286</v>
      </c>
      <c r="AW100" s="14" t="s">
        <v>42</v>
      </c>
      <c r="AX100" s="14" t="s">
        <v>89</v>
      </c>
      <c r="AY100" s="265" t="s">
        <v>280</v>
      </c>
    </row>
    <row r="101" s="2" customFormat="1" ht="36" customHeight="1">
      <c r="A101" s="41"/>
      <c r="B101" s="42"/>
      <c r="C101" s="230" t="s">
        <v>286</v>
      </c>
      <c r="D101" s="230" t="s">
        <v>282</v>
      </c>
      <c r="E101" s="231" t="s">
        <v>2746</v>
      </c>
      <c r="F101" s="232" t="s">
        <v>2747</v>
      </c>
      <c r="G101" s="233" t="s">
        <v>235</v>
      </c>
      <c r="H101" s="234">
        <v>117.158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323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2748</v>
      </c>
      <c r="G102" s="244"/>
      <c r="H102" s="248">
        <v>117.158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82</v>
      </c>
      <c r="AY102" s="254" t="s">
        <v>280</v>
      </c>
    </row>
    <row r="103" s="14" customFormat="1">
      <c r="A103" s="14"/>
      <c r="B103" s="255"/>
      <c r="C103" s="256"/>
      <c r="D103" s="245" t="s">
        <v>288</v>
      </c>
      <c r="E103" s="257" t="s">
        <v>44</v>
      </c>
      <c r="F103" s="258" t="s">
        <v>292</v>
      </c>
      <c r="G103" s="256"/>
      <c r="H103" s="259">
        <v>117.158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5" t="s">
        <v>288</v>
      </c>
      <c r="AU103" s="265" t="s">
        <v>91</v>
      </c>
      <c r="AV103" s="14" t="s">
        <v>286</v>
      </c>
      <c r="AW103" s="14" t="s">
        <v>42</v>
      </c>
      <c r="AX103" s="14" t="s">
        <v>89</v>
      </c>
      <c r="AY103" s="265" t="s">
        <v>280</v>
      </c>
    </row>
    <row r="104" s="2" customFormat="1" ht="36" customHeight="1">
      <c r="A104" s="41"/>
      <c r="B104" s="42"/>
      <c r="C104" s="230" t="s">
        <v>307</v>
      </c>
      <c r="D104" s="230" t="s">
        <v>282</v>
      </c>
      <c r="E104" s="231" t="s">
        <v>2749</v>
      </c>
      <c r="F104" s="232" t="s">
        <v>2750</v>
      </c>
      <c r="G104" s="233" t="s">
        <v>235</v>
      </c>
      <c r="H104" s="234">
        <v>70.938000000000002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335</v>
      </c>
    </row>
    <row r="105" s="2" customFormat="1" ht="36" customHeight="1">
      <c r="A105" s="41"/>
      <c r="B105" s="42"/>
      <c r="C105" s="230" t="s">
        <v>311</v>
      </c>
      <c r="D105" s="230" t="s">
        <v>282</v>
      </c>
      <c r="E105" s="231" t="s">
        <v>2751</v>
      </c>
      <c r="F105" s="232" t="s">
        <v>2752</v>
      </c>
      <c r="G105" s="233" t="s">
        <v>235</v>
      </c>
      <c r="H105" s="234">
        <v>35.469000000000001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286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347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2753</v>
      </c>
      <c r="G106" s="244"/>
      <c r="H106" s="248">
        <v>35.469000000000001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4" customFormat="1">
      <c r="A107" s="14"/>
      <c r="B107" s="255"/>
      <c r="C107" s="256"/>
      <c r="D107" s="245" t="s">
        <v>288</v>
      </c>
      <c r="E107" s="257" t="s">
        <v>44</v>
      </c>
      <c r="F107" s="258" t="s">
        <v>292</v>
      </c>
      <c r="G107" s="256"/>
      <c r="H107" s="259">
        <v>35.469000000000001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288</v>
      </c>
      <c r="AU107" s="265" t="s">
        <v>91</v>
      </c>
      <c r="AV107" s="14" t="s">
        <v>286</v>
      </c>
      <c r="AW107" s="14" t="s">
        <v>42</v>
      </c>
      <c r="AX107" s="14" t="s">
        <v>89</v>
      </c>
      <c r="AY107" s="265" t="s">
        <v>280</v>
      </c>
    </row>
    <row r="108" s="2" customFormat="1" ht="48" customHeight="1">
      <c r="A108" s="41"/>
      <c r="B108" s="42"/>
      <c r="C108" s="230" t="s">
        <v>316</v>
      </c>
      <c r="D108" s="230" t="s">
        <v>282</v>
      </c>
      <c r="E108" s="231" t="s">
        <v>2024</v>
      </c>
      <c r="F108" s="232" t="s">
        <v>2025</v>
      </c>
      <c r="G108" s="233" t="s">
        <v>235</v>
      </c>
      <c r="H108" s="234">
        <v>47.292000000000002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363</v>
      </c>
    </row>
    <row r="109" s="2" customFormat="1" ht="48" customHeight="1">
      <c r="A109" s="41"/>
      <c r="B109" s="42"/>
      <c r="C109" s="230" t="s">
        <v>323</v>
      </c>
      <c r="D109" s="230" t="s">
        <v>282</v>
      </c>
      <c r="E109" s="231" t="s">
        <v>2033</v>
      </c>
      <c r="F109" s="232" t="s">
        <v>2034</v>
      </c>
      <c r="G109" s="233" t="s">
        <v>235</v>
      </c>
      <c r="H109" s="234">
        <v>23.646000000000001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286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374</v>
      </c>
    </row>
    <row r="110" s="13" customFormat="1">
      <c r="A110" s="13"/>
      <c r="B110" s="243"/>
      <c r="C110" s="244"/>
      <c r="D110" s="245" t="s">
        <v>288</v>
      </c>
      <c r="E110" s="246" t="s">
        <v>44</v>
      </c>
      <c r="F110" s="247" t="s">
        <v>2754</v>
      </c>
      <c r="G110" s="244"/>
      <c r="H110" s="248">
        <v>23.646000000000001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42</v>
      </c>
      <c r="AX110" s="13" t="s">
        <v>82</v>
      </c>
      <c r="AY110" s="254" t="s">
        <v>280</v>
      </c>
    </row>
    <row r="111" s="14" customFormat="1">
      <c r="A111" s="14"/>
      <c r="B111" s="255"/>
      <c r="C111" s="256"/>
      <c r="D111" s="245" t="s">
        <v>288</v>
      </c>
      <c r="E111" s="257" t="s">
        <v>44</v>
      </c>
      <c r="F111" s="258" t="s">
        <v>292</v>
      </c>
      <c r="G111" s="256"/>
      <c r="H111" s="259">
        <v>23.646000000000001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91</v>
      </c>
      <c r="AV111" s="14" t="s">
        <v>286</v>
      </c>
      <c r="AW111" s="14" t="s">
        <v>42</v>
      </c>
      <c r="AX111" s="14" t="s">
        <v>89</v>
      </c>
      <c r="AY111" s="265" t="s">
        <v>280</v>
      </c>
    </row>
    <row r="112" s="2" customFormat="1" ht="36" customHeight="1">
      <c r="A112" s="41"/>
      <c r="B112" s="42"/>
      <c r="C112" s="230" t="s">
        <v>328</v>
      </c>
      <c r="D112" s="230" t="s">
        <v>282</v>
      </c>
      <c r="E112" s="231" t="s">
        <v>2755</v>
      </c>
      <c r="F112" s="232" t="s">
        <v>2756</v>
      </c>
      <c r="G112" s="233" t="s">
        <v>235</v>
      </c>
      <c r="H112" s="234">
        <v>30.402000000000001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384</v>
      </c>
    </row>
    <row r="113" s="2" customFormat="1" ht="36" customHeight="1">
      <c r="A113" s="41"/>
      <c r="B113" s="42"/>
      <c r="C113" s="230" t="s">
        <v>335</v>
      </c>
      <c r="D113" s="230" t="s">
        <v>282</v>
      </c>
      <c r="E113" s="231" t="s">
        <v>2757</v>
      </c>
      <c r="F113" s="232" t="s">
        <v>2758</v>
      </c>
      <c r="G113" s="233" t="s">
        <v>235</v>
      </c>
      <c r="H113" s="234">
        <v>15.201000000000001</v>
      </c>
      <c r="I113" s="235"/>
      <c r="J113" s="236">
        <f>ROUND(I113*H113,2)</f>
        <v>0</v>
      </c>
      <c r="K113" s="232" t="s">
        <v>285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394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2759</v>
      </c>
      <c r="G114" s="244"/>
      <c r="H114" s="248">
        <v>15.201000000000001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4" customFormat="1">
      <c r="A115" s="14"/>
      <c r="B115" s="255"/>
      <c r="C115" s="256"/>
      <c r="D115" s="245" t="s">
        <v>288</v>
      </c>
      <c r="E115" s="257" t="s">
        <v>44</v>
      </c>
      <c r="F115" s="258" t="s">
        <v>292</v>
      </c>
      <c r="G115" s="256"/>
      <c r="H115" s="259">
        <v>15.201000000000001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5" t="s">
        <v>288</v>
      </c>
      <c r="AU115" s="265" t="s">
        <v>91</v>
      </c>
      <c r="AV115" s="14" t="s">
        <v>286</v>
      </c>
      <c r="AW115" s="14" t="s">
        <v>42</v>
      </c>
      <c r="AX115" s="14" t="s">
        <v>89</v>
      </c>
      <c r="AY115" s="265" t="s">
        <v>280</v>
      </c>
    </row>
    <row r="116" s="2" customFormat="1" ht="48" customHeight="1">
      <c r="A116" s="41"/>
      <c r="B116" s="42"/>
      <c r="C116" s="230" t="s">
        <v>341</v>
      </c>
      <c r="D116" s="230" t="s">
        <v>282</v>
      </c>
      <c r="E116" s="231" t="s">
        <v>2760</v>
      </c>
      <c r="F116" s="232" t="s">
        <v>2761</v>
      </c>
      <c r="G116" s="233" t="s">
        <v>235</v>
      </c>
      <c r="H116" s="234">
        <v>20.268000000000001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403</v>
      </c>
    </row>
    <row r="117" s="2" customFormat="1" ht="48" customHeight="1">
      <c r="A117" s="41"/>
      <c r="B117" s="42"/>
      <c r="C117" s="230" t="s">
        <v>347</v>
      </c>
      <c r="D117" s="230" t="s">
        <v>282</v>
      </c>
      <c r="E117" s="231" t="s">
        <v>2762</v>
      </c>
      <c r="F117" s="232" t="s">
        <v>2763</v>
      </c>
      <c r="G117" s="233" t="s">
        <v>235</v>
      </c>
      <c r="H117" s="234">
        <v>10.134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415</v>
      </c>
    </row>
    <row r="118" s="13" customFormat="1">
      <c r="A118" s="13"/>
      <c r="B118" s="243"/>
      <c r="C118" s="244"/>
      <c r="D118" s="245" t="s">
        <v>288</v>
      </c>
      <c r="E118" s="246" t="s">
        <v>44</v>
      </c>
      <c r="F118" s="247" t="s">
        <v>2764</v>
      </c>
      <c r="G118" s="244"/>
      <c r="H118" s="248">
        <v>10.134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42</v>
      </c>
      <c r="AX118" s="13" t="s">
        <v>82</v>
      </c>
      <c r="AY118" s="254" t="s">
        <v>280</v>
      </c>
    </row>
    <row r="119" s="14" customFormat="1">
      <c r="A119" s="14"/>
      <c r="B119" s="255"/>
      <c r="C119" s="256"/>
      <c r="D119" s="245" t="s">
        <v>288</v>
      </c>
      <c r="E119" s="257" t="s">
        <v>44</v>
      </c>
      <c r="F119" s="258" t="s">
        <v>292</v>
      </c>
      <c r="G119" s="256"/>
      <c r="H119" s="259">
        <v>10.134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5" t="s">
        <v>288</v>
      </c>
      <c r="AU119" s="265" t="s">
        <v>91</v>
      </c>
      <c r="AV119" s="14" t="s">
        <v>286</v>
      </c>
      <c r="AW119" s="14" t="s">
        <v>42</v>
      </c>
      <c r="AX119" s="14" t="s">
        <v>89</v>
      </c>
      <c r="AY119" s="265" t="s">
        <v>280</v>
      </c>
    </row>
    <row r="120" s="2" customFormat="1" ht="36" customHeight="1">
      <c r="A120" s="41"/>
      <c r="B120" s="42"/>
      <c r="C120" s="230" t="s">
        <v>356</v>
      </c>
      <c r="D120" s="230" t="s">
        <v>282</v>
      </c>
      <c r="E120" s="231" t="s">
        <v>2765</v>
      </c>
      <c r="F120" s="232" t="s">
        <v>2766</v>
      </c>
      <c r="G120" s="233" t="s">
        <v>235</v>
      </c>
      <c r="H120" s="234">
        <v>257.779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428</v>
      </c>
    </row>
    <row r="121" s="2" customFormat="1" ht="48" customHeight="1">
      <c r="A121" s="41"/>
      <c r="B121" s="42"/>
      <c r="C121" s="230" t="s">
        <v>363</v>
      </c>
      <c r="D121" s="230" t="s">
        <v>282</v>
      </c>
      <c r="E121" s="231" t="s">
        <v>2767</v>
      </c>
      <c r="F121" s="232" t="s">
        <v>2768</v>
      </c>
      <c r="G121" s="233" t="s">
        <v>235</v>
      </c>
      <c r="H121" s="234">
        <v>128.88999999999999</v>
      </c>
      <c r="I121" s="235"/>
      <c r="J121" s="236">
        <f>ROUND(I121*H121,2)</f>
        <v>0</v>
      </c>
      <c r="K121" s="232" t="s">
        <v>285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286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286</v>
      </c>
      <c r="BM121" s="241" t="s">
        <v>437</v>
      </c>
    </row>
    <row r="122" s="13" customFormat="1">
      <c r="A122" s="13"/>
      <c r="B122" s="243"/>
      <c r="C122" s="244"/>
      <c r="D122" s="245" t="s">
        <v>288</v>
      </c>
      <c r="E122" s="246" t="s">
        <v>44</v>
      </c>
      <c r="F122" s="247" t="s">
        <v>2769</v>
      </c>
      <c r="G122" s="244"/>
      <c r="H122" s="248">
        <v>128.88999999999999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42</v>
      </c>
      <c r="AX122" s="13" t="s">
        <v>82</v>
      </c>
      <c r="AY122" s="254" t="s">
        <v>280</v>
      </c>
    </row>
    <row r="123" s="14" customFormat="1">
      <c r="A123" s="14"/>
      <c r="B123" s="255"/>
      <c r="C123" s="256"/>
      <c r="D123" s="245" t="s">
        <v>288</v>
      </c>
      <c r="E123" s="257" t="s">
        <v>44</v>
      </c>
      <c r="F123" s="258" t="s">
        <v>292</v>
      </c>
      <c r="G123" s="256"/>
      <c r="H123" s="259">
        <v>128.88999999999999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5" t="s">
        <v>288</v>
      </c>
      <c r="AU123" s="265" t="s">
        <v>91</v>
      </c>
      <c r="AV123" s="14" t="s">
        <v>286</v>
      </c>
      <c r="AW123" s="14" t="s">
        <v>42</v>
      </c>
      <c r="AX123" s="14" t="s">
        <v>89</v>
      </c>
      <c r="AY123" s="265" t="s">
        <v>280</v>
      </c>
    </row>
    <row r="124" s="2" customFormat="1" ht="48" customHeight="1">
      <c r="A124" s="41"/>
      <c r="B124" s="42"/>
      <c r="C124" s="230" t="s">
        <v>8</v>
      </c>
      <c r="D124" s="230" t="s">
        <v>282</v>
      </c>
      <c r="E124" s="231" t="s">
        <v>2770</v>
      </c>
      <c r="F124" s="232" t="s">
        <v>2771</v>
      </c>
      <c r="G124" s="233" t="s">
        <v>235</v>
      </c>
      <c r="H124" s="234">
        <v>171.85300000000001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445</v>
      </c>
    </row>
    <row r="125" s="2" customFormat="1" ht="60" customHeight="1">
      <c r="A125" s="41"/>
      <c r="B125" s="42"/>
      <c r="C125" s="230" t="s">
        <v>374</v>
      </c>
      <c r="D125" s="230" t="s">
        <v>282</v>
      </c>
      <c r="E125" s="231" t="s">
        <v>2531</v>
      </c>
      <c r="F125" s="232" t="s">
        <v>2532</v>
      </c>
      <c r="G125" s="233" t="s">
        <v>235</v>
      </c>
      <c r="H125" s="234">
        <v>85.927000000000007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286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286</v>
      </c>
      <c r="BM125" s="241" t="s">
        <v>455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2772</v>
      </c>
      <c r="G126" s="244"/>
      <c r="H126" s="248">
        <v>85.927000000000007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82</v>
      </c>
      <c r="AY126" s="254" t="s">
        <v>280</v>
      </c>
    </row>
    <row r="127" s="14" customFormat="1">
      <c r="A127" s="14"/>
      <c r="B127" s="255"/>
      <c r="C127" s="256"/>
      <c r="D127" s="245" t="s">
        <v>288</v>
      </c>
      <c r="E127" s="257" t="s">
        <v>44</v>
      </c>
      <c r="F127" s="258" t="s">
        <v>292</v>
      </c>
      <c r="G127" s="256"/>
      <c r="H127" s="259">
        <v>85.927000000000007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288</v>
      </c>
      <c r="AU127" s="265" t="s">
        <v>91</v>
      </c>
      <c r="AV127" s="14" t="s">
        <v>286</v>
      </c>
      <c r="AW127" s="14" t="s">
        <v>42</v>
      </c>
      <c r="AX127" s="14" t="s">
        <v>89</v>
      </c>
      <c r="AY127" s="265" t="s">
        <v>280</v>
      </c>
    </row>
    <row r="128" s="2" customFormat="1" ht="36" customHeight="1">
      <c r="A128" s="41"/>
      <c r="B128" s="42"/>
      <c r="C128" s="230" t="s">
        <v>378</v>
      </c>
      <c r="D128" s="230" t="s">
        <v>282</v>
      </c>
      <c r="E128" s="231" t="s">
        <v>2773</v>
      </c>
      <c r="F128" s="232" t="s">
        <v>2774</v>
      </c>
      <c r="G128" s="233" t="s">
        <v>235</v>
      </c>
      <c r="H128" s="234">
        <v>110.477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466</v>
      </c>
    </row>
    <row r="129" s="2" customFormat="1" ht="48" customHeight="1">
      <c r="A129" s="41"/>
      <c r="B129" s="42"/>
      <c r="C129" s="230" t="s">
        <v>384</v>
      </c>
      <c r="D129" s="230" t="s">
        <v>282</v>
      </c>
      <c r="E129" s="231" t="s">
        <v>2775</v>
      </c>
      <c r="F129" s="232" t="s">
        <v>2776</v>
      </c>
      <c r="G129" s="233" t="s">
        <v>235</v>
      </c>
      <c r="H129" s="234">
        <v>55.238999999999997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478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2777</v>
      </c>
      <c r="G130" s="244"/>
      <c r="H130" s="248">
        <v>55.238999999999997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82</v>
      </c>
      <c r="AY130" s="254" t="s">
        <v>280</v>
      </c>
    </row>
    <row r="131" s="14" customFormat="1">
      <c r="A131" s="14"/>
      <c r="B131" s="255"/>
      <c r="C131" s="256"/>
      <c r="D131" s="245" t="s">
        <v>288</v>
      </c>
      <c r="E131" s="257" t="s">
        <v>44</v>
      </c>
      <c r="F131" s="258" t="s">
        <v>292</v>
      </c>
      <c r="G131" s="256"/>
      <c r="H131" s="259">
        <v>55.238999999999997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288</v>
      </c>
      <c r="AU131" s="265" t="s">
        <v>91</v>
      </c>
      <c r="AV131" s="14" t="s">
        <v>286</v>
      </c>
      <c r="AW131" s="14" t="s">
        <v>42</v>
      </c>
      <c r="AX131" s="14" t="s">
        <v>89</v>
      </c>
      <c r="AY131" s="265" t="s">
        <v>280</v>
      </c>
    </row>
    <row r="132" s="2" customFormat="1" ht="48" customHeight="1">
      <c r="A132" s="41"/>
      <c r="B132" s="42"/>
      <c r="C132" s="230" t="s">
        <v>388</v>
      </c>
      <c r="D132" s="230" t="s">
        <v>282</v>
      </c>
      <c r="E132" s="231" t="s">
        <v>2778</v>
      </c>
      <c r="F132" s="232" t="s">
        <v>2779</v>
      </c>
      <c r="G132" s="233" t="s">
        <v>235</v>
      </c>
      <c r="H132" s="234">
        <v>73.650999999999996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489</v>
      </c>
    </row>
    <row r="133" s="2" customFormat="1" ht="60" customHeight="1">
      <c r="A133" s="41"/>
      <c r="B133" s="42"/>
      <c r="C133" s="230" t="s">
        <v>394</v>
      </c>
      <c r="D133" s="230" t="s">
        <v>282</v>
      </c>
      <c r="E133" s="231" t="s">
        <v>2780</v>
      </c>
      <c r="F133" s="232" t="s">
        <v>2781</v>
      </c>
      <c r="G133" s="233" t="s">
        <v>235</v>
      </c>
      <c r="H133" s="234">
        <v>36.826000000000001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497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2782</v>
      </c>
      <c r="G134" s="244"/>
      <c r="H134" s="248">
        <v>36.826000000000001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82</v>
      </c>
      <c r="AY134" s="254" t="s">
        <v>280</v>
      </c>
    </row>
    <row r="135" s="14" customFormat="1">
      <c r="A135" s="14"/>
      <c r="B135" s="255"/>
      <c r="C135" s="256"/>
      <c r="D135" s="245" t="s">
        <v>288</v>
      </c>
      <c r="E135" s="257" t="s">
        <v>44</v>
      </c>
      <c r="F135" s="258" t="s">
        <v>292</v>
      </c>
      <c r="G135" s="256"/>
      <c r="H135" s="259">
        <v>36.826000000000001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288</v>
      </c>
      <c r="AU135" s="265" t="s">
        <v>91</v>
      </c>
      <c r="AV135" s="14" t="s">
        <v>286</v>
      </c>
      <c r="AW135" s="14" t="s">
        <v>42</v>
      </c>
      <c r="AX135" s="14" t="s">
        <v>89</v>
      </c>
      <c r="AY135" s="265" t="s">
        <v>280</v>
      </c>
    </row>
    <row r="136" s="2" customFormat="1" ht="36" customHeight="1">
      <c r="A136" s="41"/>
      <c r="B136" s="42"/>
      <c r="C136" s="230" t="s">
        <v>7</v>
      </c>
      <c r="D136" s="230" t="s">
        <v>282</v>
      </c>
      <c r="E136" s="231" t="s">
        <v>2535</v>
      </c>
      <c r="F136" s="232" t="s">
        <v>2536</v>
      </c>
      <c r="G136" s="233" t="s">
        <v>201</v>
      </c>
      <c r="H136" s="234">
        <v>816.98000000000002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0.00084000000000000003</v>
      </c>
      <c r="R136" s="239">
        <f>Q136*H136</f>
        <v>0.68626320000000007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286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286</v>
      </c>
      <c r="BM136" s="241" t="s">
        <v>508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2783</v>
      </c>
      <c r="G137" s="244"/>
      <c r="H137" s="248">
        <v>230.25999999999999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82</v>
      </c>
      <c r="AY137" s="254" t="s">
        <v>280</v>
      </c>
    </row>
    <row r="138" s="13" customFormat="1">
      <c r="A138" s="13"/>
      <c r="B138" s="243"/>
      <c r="C138" s="244"/>
      <c r="D138" s="245" t="s">
        <v>288</v>
      </c>
      <c r="E138" s="246" t="s">
        <v>44</v>
      </c>
      <c r="F138" s="247" t="s">
        <v>2784</v>
      </c>
      <c r="G138" s="244"/>
      <c r="H138" s="248">
        <v>586.72000000000003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91</v>
      </c>
      <c r="AV138" s="13" t="s">
        <v>91</v>
      </c>
      <c r="AW138" s="13" t="s">
        <v>42</v>
      </c>
      <c r="AX138" s="13" t="s">
        <v>82</v>
      </c>
      <c r="AY138" s="254" t="s">
        <v>280</v>
      </c>
    </row>
    <row r="139" s="14" customFormat="1">
      <c r="A139" s="14"/>
      <c r="B139" s="255"/>
      <c r="C139" s="256"/>
      <c r="D139" s="245" t="s">
        <v>288</v>
      </c>
      <c r="E139" s="257" t="s">
        <v>44</v>
      </c>
      <c r="F139" s="258" t="s">
        <v>292</v>
      </c>
      <c r="G139" s="256"/>
      <c r="H139" s="259">
        <v>816.98000000000002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288</v>
      </c>
      <c r="AU139" s="265" t="s">
        <v>91</v>
      </c>
      <c r="AV139" s="14" t="s">
        <v>286</v>
      </c>
      <c r="AW139" s="14" t="s">
        <v>42</v>
      </c>
      <c r="AX139" s="14" t="s">
        <v>89</v>
      </c>
      <c r="AY139" s="265" t="s">
        <v>280</v>
      </c>
    </row>
    <row r="140" s="2" customFormat="1" ht="36" customHeight="1">
      <c r="A140" s="41"/>
      <c r="B140" s="42"/>
      <c r="C140" s="230" t="s">
        <v>403</v>
      </c>
      <c r="D140" s="230" t="s">
        <v>282</v>
      </c>
      <c r="E140" s="231" t="s">
        <v>2539</v>
      </c>
      <c r="F140" s="232" t="s">
        <v>2540</v>
      </c>
      <c r="G140" s="233" t="s">
        <v>201</v>
      </c>
      <c r="H140" s="234">
        <v>816.98000000000002</v>
      </c>
      <c r="I140" s="235"/>
      <c r="J140" s="236">
        <f>ROUND(I140*H140,2)</f>
        <v>0</v>
      </c>
      <c r="K140" s="232" t="s">
        <v>285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521</v>
      </c>
    </row>
    <row r="141" s="2" customFormat="1" ht="48" customHeight="1">
      <c r="A141" s="41"/>
      <c r="B141" s="42"/>
      <c r="C141" s="230" t="s">
        <v>410</v>
      </c>
      <c r="D141" s="230" t="s">
        <v>282</v>
      </c>
      <c r="E141" s="231" t="s">
        <v>2785</v>
      </c>
      <c r="F141" s="232" t="s">
        <v>2786</v>
      </c>
      <c r="G141" s="233" t="s">
        <v>235</v>
      </c>
      <c r="H141" s="234">
        <v>156.53200000000001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531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2787</v>
      </c>
      <c r="G142" s="244"/>
      <c r="H142" s="248">
        <v>156.53200000000001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82</v>
      </c>
      <c r="AY142" s="254" t="s">
        <v>280</v>
      </c>
    </row>
    <row r="143" s="14" customFormat="1">
      <c r="A143" s="14"/>
      <c r="B143" s="255"/>
      <c r="C143" s="256"/>
      <c r="D143" s="245" t="s">
        <v>288</v>
      </c>
      <c r="E143" s="257" t="s">
        <v>44</v>
      </c>
      <c r="F143" s="258" t="s">
        <v>292</v>
      </c>
      <c r="G143" s="256"/>
      <c r="H143" s="259">
        <v>156.53200000000001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288</v>
      </c>
      <c r="AU143" s="265" t="s">
        <v>91</v>
      </c>
      <c r="AV143" s="14" t="s">
        <v>286</v>
      </c>
      <c r="AW143" s="14" t="s">
        <v>42</v>
      </c>
      <c r="AX143" s="14" t="s">
        <v>89</v>
      </c>
      <c r="AY143" s="265" t="s">
        <v>280</v>
      </c>
    </row>
    <row r="144" s="2" customFormat="1" ht="60" customHeight="1">
      <c r="A144" s="41"/>
      <c r="B144" s="42"/>
      <c r="C144" s="230" t="s">
        <v>415</v>
      </c>
      <c r="D144" s="230" t="s">
        <v>282</v>
      </c>
      <c r="E144" s="231" t="s">
        <v>2788</v>
      </c>
      <c r="F144" s="232" t="s">
        <v>2789</v>
      </c>
      <c r="G144" s="233" t="s">
        <v>235</v>
      </c>
      <c r="H144" s="234">
        <v>313.06400000000002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541</v>
      </c>
    </row>
    <row r="145" s="13" customFormat="1">
      <c r="A145" s="13"/>
      <c r="B145" s="243"/>
      <c r="C145" s="244"/>
      <c r="D145" s="245" t="s">
        <v>288</v>
      </c>
      <c r="E145" s="246" t="s">
        <v>44</v>
      </c>
      <c r="F145" s="247" t="s">
        <v>2790</v>
      </c>
      <c r="G145" s="244"/>
      <c r="H145" s="248">
        <v>313.06400000000002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288</v>
      </c>
      <c r="AU145" s="254" t="s">
        <v>91</v>
      </c>
      <c r="AV145" s="13" t="s">
        <v>91</v>
      </c>
      <c r="AW145" s="13" t="s">
        <v>42</v>
      </c>
      <c r="AX145" s="13" t="s">
        <v>82</v>
      </c>
      <c r="AY145" s="254" t="s">
        <v>280</v>
      </c>
    </row>
    <row r="146" s="14" customFormat="1">
      <c r="A146" s="14"/>
      <c r="B146" s="255"/>
      <c r="C146" s="256"/>
      <c r="D146" s="245" t="s">
        <v>288</v>
      </c>
      <c r="E146" s="257" t="s">
        <v>44</v>
      </c>
      <c r="F146" s="258" t="s">
        <v>292</v>
      </c>
      <c r="G146" s="256"/>
      <c r="H146" s="259">
        <v>313.06400000000002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288</v>
      </c>
      <c r="AU146" s="265" t="s">
        <v>91</v>
      </c>
      <c r="AV146" s="14" t="s">
        <v>286</v>
      </c>
      <c r="AW146" s="14" t="s">
        <v>42</v>
      </c>
      <c r="AX146" s="14" t="s">
        <v>89</v>
      </c>
      <c r="AY146" s="265" t="s">
        <v>280</v>
      </c>
    </row>
    <row r="147" s="2" customFormat="1" ht="60" customHeight="1">
      <c r="A147" s="41"/>
      <c r="B147" s="42"/>
      <c r="C147" s="230" t="s">
        <v>422</v>
      </c>
      <c r="D147" s="230" t="s">
        <v>282</v>
      </c>
      <c r="E147" s="231" t="s">
        <v>298</v>
      </c>
      <c r="F147" s="232" t="s">
        <v>299</v>
      </c>
      <c r="G147" s="233" t="s">
        <v>235</v>
      </c>
      <c r="H147" s="234">
        <v>899.81799999999998</v>
      </c>
      <c r="I147" s="235"/>
      <c r="J147" s="236">
        <f>ROUND(I147*H147,2)</f>
        <v>0</v>
      </c>
      <c r="K147" s="232" t="s">
        <v>285</v>
      </c>
      <c r="L147" s="47"/>
      <c r="M147" s="237" t="s">
        <v>44</v>
      </c>
      <c r="N147" s="238" t="s">
        <v>53</v>
      </c>
      <c r="O147" s="87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286</v>
      </c>
      <c r="AT147" s="241" t="s">
        <v>282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551</v>
      </c>
    </row>
    <row r="148" s="13" customFormat="1">
      <c r="A148" s="13"/>
      <c r="B148" s="243"/>
      <c r="C148" s="244"/>
      <c r="D148" s="245" t="s">
        <v>288</v>
      </c>
      <c r="E148" s="246" t="s">
        <v>44</v>
      </c>
      <c r="F148" s="247" t="s">
        <v>2791</v>
      </c>
      <c r="G148" s="244"/>
      <c r="H148" s="248">
        <v>899.81799999999998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82</v>
      </c>
      <c r="AY148" s="254" t="s">
        <v>280</v>
      </c>
    </row>
    <row r="149" s="14" customFormat="1">
      <c r="A149" s="14"/>
      <c r="B149" s="255"/>
      <c r="C149" s="256"/>
      <c r="D149" s="245" t="s">
        <v>288</v>
      </c>
      <c r="E149" s="257" t="s">
        <v>44</v>
      </c>
      <c r="F149" s="258" t="s">
        <v>292</v>
      </c>
      <c r="G149" s="256"/>
      <c r="H149" s="259">
        <v>899.81799999999998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288</v>
      </c>
      <c r="AU149" s="265" t="s">
        <v>91</v>
      </c>
      <c r="AV149" s="14" t="s">
        <v>286</v>
      </c>
      <c r="AW149" s="14" t="s">
        <v>42</v>
      </c>
      <c r="AX149" s="14" t="s">
        <v>89</v>
      </c>
      <c r="AY149" s="265" t="s">
        <v>280</v>
      </c>
    </row>
    <row r="150" s="2" customFormat="1" ht="60" customHeight="1">
      <c r="A150" s="41"/>
      <c r="B150" s="42"/>
      <c r="C150" s="230" t="s">
        <v>428</v>
      </c>
      <c r="D150" s="230" t="s">
        <v>282</v>
      </c>
      <c r="E150" s="231" t="s">
        <v>303</v>
      </c>
      <c r="F150" s="232" t="s">
        <v>304</v>
      </c>
      <c r="G150" s="233" t="s">
        <v>235</v>
      </c>
      <c r="H150" s="234">
        <v>4499.0900000000001</v>
      </c>
      <c r="I150" s="235"/>
      <c r="J150" s="236">
        <f>ROUND(I150*H150,2)</f>
        <v>0</v>
      </c>
      <c r="K150" s="232" t="s">
        <v>285</v>
      </c>
      <c r="L150" s="47"/>
      <c r="M150" s="237" t="s">
        <v>44</v>
      </c>
      <c r="N150" s="238" t="s">
        <v>53</v>
      </c>
      <c r="O150" s="87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286</v>
      </c>
      <c r="AT150" s="241" t="s">
        <v>282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286</v>
      </c>
      <c r="BM150" s="241" t="s">
        <v>561</v>
      </c>
    </row>
    <row r="151" s="13" customFormat="1">
      <c r="A151" s="13"/>
      <c r="B151" s="243"/>
      <c r="C151" s="244"/>
      <c r="D151" s="245" t="s">
        <v>288</v>
      </c>
      <c r="E151" s="246" t="s">
        <v>44</v>
      </c>
      <c r="F151" s="247" t="s">
        <v>2792</v>
      </c>
      <c r="G151" s="244"/>
      <c r="H151" s="248">
        <v>4499.0900000000001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288</v>
      </c>
      <c r="AU151" s="254" t="s">
        <v>91</v>
      </c>
      <c r="AV151" s="13" t="s">
        <v>91</v>
      </c>
      <c r="AW151" s="13" t="s">
        <v>42</v>
      </c>
      <c r="AX151" s="13" t="s">
        <v>82</v>
      </c>
      <c r="AY151" s="254" t="s">
        <v>280</v>
      </c>
    </row>
    <row r="152" s="14" customFormat="1">
      <c r="A152" s="14"/>
      <c r="B152" s="255"/>
      <c r="C152" s="256"/>
      <c r="D152" s="245" t="s">
        <v>288</v>
      </c>
      <c r="E152" s="257" t="s">
        <v>44</v>
      </c>
      <c r="F152" s="258" t="s">
        <v>292</v>
      </c>
      <c r="G152" s="256"/>
      <c r="H152" s="259">
        <v>4499.0900000000001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288</v>
      </c>
      <c r="AU152" s="265" t="s">
        <v>91</v>
      </c>
      <c r="AV152" s="14" t="s">
        <v>286</v>
      </c>
      <c r="AW152" s="14" t="s">
        <v>42</v>
      </c>
      <c r="AX152" s="14" t="s">
        <v>89</v>
      </c>
      <c r="AY152" s="265" t="s">
        <v>280</v>
      </c>
    </row>
    <row r="153" s="2" customFormat="1" ht="36" customHeight="1">
      <c r="A153" s="41"/>
      <c r="B153" s="42"/>
      <c r="C153" s="230" t="s">
        <v>433</v>
      </c>
      <c r="D153" s="230" t="s">
        <v>282</v>
      </c>
      <c r="E153" s="231" t="s">
        <v>308</v>
      </c>
      <c r="F153" s="232" t="s">
        <v>309</v>
      </c>
      <c r="G153" s="233" t="s">
        <v>235</v>
      </c>
      <c r="H153" s="234">
        <v>448.37799999999999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286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571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2793</v>
      </c>
      <c r="G154" s="244"/>
      <c r="H154" s="248">
        <v>448.37799999999999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82</v>
      </c>
      <c r="AY154" s="254" t="s">
        <v>280</v>
      </c>
    </row>
    <row r="155" s="14" customFormat="1">
      <c r="A155" s="14"/>
      <c r="B155" s="255"/>
      <c r="C155" s="256"/>
      <c r="D155" s="245" t="s">
        <v>288</v>
      </c>
      <c r="E155" s="257" t="s">
        <v>44</v>
      </c>
      <c r="F155" s="258" t="s">
        <v>292</v>
      </c>
      <c r="G155" s="256"/>
      <c r="H155" s="259">
        <v>448.37799999999999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288</v>
      </c>
      <c r="AU155" s="265" t="s">
        <v>91</v>
      </c>
      <c r="AV155" s="14" t="s">
        <v>286</v>
      </c>
      <c r="AW155" s="14" t="s">
        <v>42</v>
      </c>
      <c r="AX155" s="14" t="s">
        <v>89</v>
      </c>
      <c r="AY155" s="265" t="s">
        <v>280</v>
      </c>
    </row>
    <row r="156" s="2" customFormat="1" ht="36" customHeight="1">
      <c r="A156" s="41"/>
      <c r="B156" s="42"/>
      <c r="C156" s="230" t="s">
        <v>437</v>
      </c>
      <c r="D156" s="230" t="s">
        <v>282</v>
      </c>
      <c r="E156" s="231" t="s">
        <v>317</v>
      </c>
      <c r="F156" s="232" t="s">
        <v>318</v>
      </c>
      <c r="G156" s="233" t="s">
        <v>319</v>
      </c>
      <c r="H156" s="234">
        <v>451.44</v>
      </c>
      <c r="I156" s="235"/>
      <c r="J156" s="236">
        <f>ROUND(I156*H156,2)</f>
        <v>0</v>
      </c>
      <c r="K156" s="232" t="s">
        <v>285</v>
      </c>
      <c r="L156" s="47"/>
      <c r="M156" s="237" t="s">
        <v>44</v>
      </c>
      <c r="N156" s="238" t="s">
        <v>53</v>
      </c>
      <c r="O156" s="87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1" t="s">
        <v>286</v>
      </c>
      <c r="AT156" s="241" t="s">
        <v>282</v>
      </c>
      <c r="AU156" s="241" t="s">
        <v>91</v>
      </c>
      <c r="AY156" s="19" t="s">
        <v>280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89</v>
      </c>
      <c r="BK156" s="242">
        <f>ROUND(I156*H156,2)</f>
        <v>0</v>
      </c>
      <c r="BL156" s="19" t="s">
        <v>286</v>
      </c>
      <c r="BM156" s="241" t="s">
        <v>581</v>
      </c>
    </row>
    <row r="157" s="13" customFormat="1">
      <c r="A157" s="13"/>
      <c r="B157" s="243"/>
      <c r="C157" s="244"/>
      <c r="D157" s="245" t="s">
        <v>288</v>
      </c>
      <c r="E157" s="246" t="s">
        <v>44</v>
      </c>
      <c r="F157" s="247" t="s">
        <v>2794</v>
      </c>
      <c r="G157" s="244"/>
      <c r="H157" s="248">
        <v>451.44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288</v>
      </c>
      <c r="AU157" s="254" t="s">
        <v>91</v>
      </c>
      <c r="AV157" s="13" t="s">
        <v>91</v>
      </c>
      <c r="AW157" s="13" t="s">
        <v>42</v>
      </c>
      <c r="AX157" s="13" t="s">
        <v>82</v>
      </c>
      <c r="AY157" s="254" t="s">
        <v>280</v>
      </c>
    </row>
    <row r="158" s="14" customFormat="1">
      <c r="A158" s="14"/>
      <c r="B158" s="255"/>
      <c r="C158" s="256"/>
      <c r="D158" s="245" t="s">
        <v>288</v>
      </c>
      <c r="E158" s="257" t="s">
        <v>44</v>
      </c>
      <c r="F158" s="258" t="s">
        <v>292</v>
      </c>
      <c r="G158" s="256"/>
      <c r="H158" s="259">
        <v>451.44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288</v>
      </c>
      <c r="AU158" s="265" t="s">
        <v>91</v>
      </c>
      <c r="AV158" s="14" t="s">
        <v>286</v>
      </c>
      <c r="AW158" s="14" t="s">
        <v>42</v>
      </c>
      <c r="AX158" s="14" t="s">
        <v>89</v>
      </c>
      <c r="AY158" s="265" t="s">
        <v>280</v>
      </c>
    </row>
    <row r="159" s="2" customFormat="1" ht="36" customHeight="1">
      <c r="A159" s="41"/>
      <c r="B159" s="42"/>
      <c r="C159" s="230" t="s">
        <v>441</v>
      </c>
      <c r="D159" s="230" t="s">
        <v>282</v>
      </c>
      <c r="E159" s="231" t="s">
        <v>324</v>
      </c>
      <c r="F159" s="232" t="s">
        <v>325</v>
      </c>
      <c r="G159" s="233" t="s">
        <v>235</v>
      </c>
      <c r="H159" s="234">
        <v>459.94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594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2795</v>
      </c>
      <c r="G160" s="244"/>
      <c r="H160" s="248">
        <v>459.94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82</v>
      </c>
      <c r="AY160" s="254" t="s">
        <v>280</v>
      </c>
    </row>
    <row r="161" s="14" customFormat="1">
      <c r="A161" s="14"/>
      <c r="B161" s="255"/>
      <c r="C161" s="256"/>
      <c r="D161" s="245" t="s">
        <v>288</v>
      </c>
      <c r="E161" s="257" t="s">
        <v>44</v>
      </c>
      <c r="F161" s="258" t="s">
        <v>292</v>
      </c>
      <c r="G161" s="256"/>
      <c r="H161" s="259">
        <v>459.94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5" t="s">
        <v>288</v>
      </c>
      <c r="AU161" s="265" t="s">
        <v>91</v>
      </c>
      <c r="AV161" s="14" t="s">
        <v>286</v>
      </c>
      <c r="AW161" s="14" t="s">
        <v>42</v>
      </c>
      <c r="AX161" s="14" t="s">
        <v>89</v>
      </c>
      <c r="AY161" s="265" t="s">
        <v>280</v>
      </c>
    </row>
    <row r="162" s="2" customFormat="1" ht="16.5" customHeight="1">
      <c r="A162" s="41"/>
      <c r="B162" s="42"/>
      <c r="C162" s="266" t="s">
        <v>445</v>
      </c>
      <c r="D162" s="266" t="s">
        <v>329</v>
      </c>
      <c r="E162" s="267" t="s">
        <v>2796</v>
      </c>
      <c r="F162" s="268" t="s">
        <v>2797</v>
      </c>
      <c r="G162" s="269" t="s">
        <v>319</v>
      </c>
      <c r="H162" s="270">
        <v>225.25999999999999</v>
      </c>
      <c r="I162" s="271"/>
      <c r="J162" s="272">
        <f>ROUND(I162*H162,2)</f>
        <v>0</v>
      </c>
      <c r="K162" s="268" t="s">
        <v>285</v>
      </c>
      <c r="L162" s="273"/>
      <c r="M162" s="274" t="s">
        <v>44</v>
      </c>
      <c r="N162" s="275" t="s">
        <v>53</v>
      </c>
      <c r="O162" s="87"/>
      <c r="P162" s="239">
        <f>O162*H162</f>
        <v>0</v>
      </c>
      <c r="Q162" s="239">
        <v>1</v>
      </c>
      <c r="R162" s="239">
        <f>Q162*H162</f>
        <v>225.25999999999999</v>
      </c>
      <c r="S162" s="239">
        <v>0</v>
      </c>
      <c r="T162" s="240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323</v>
      </c>
      <c r="AT162" s="241" t="s">
        <v>329</v>
      </c>
      <c r="AU162" s="241" t="s">
        <v>91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286</v>
      </c>
      <c r="BM162" s="241" t="s">
        <v>604</v>
      </c>
    </row>
    <row r="163" s="2" customFormat="1">
      <c r="A163" s="41"/>
      <c r="B163" s="42"/>
      <c r="C163" s="43"/>
      <c r="D163" s="245" t="s">
        <v>360</v>
      </c>
      <c r="E163" s="43"/>
      <c r="F163" s="276" t="s">
        <v>2798</v>
      </c>
      <c r="G163" s="43"/>
      <c r="H163" s="43"/>
      <c r="I163" s="150"/>
      <c r="J163" s="43"/>
      <c r="K163" s="43"/>
      <c r="L163" s="47"/>
      <c r="M163" s="277"/>
      <c r="N163" s="278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360</v>
      </c>
      <c r="AU163" s="19" t="s">
        <v>91</v>
      </c>
    </row>
    <row r="164" s="2" customFormat="1" ht="60" customHeight="1">
      <c r="A164" s="41"/>
      <c r="B164" s="42"/>
      <c r="C164" s="230" t="s">
        <v>449</v>
      </c>
      <c r="D164" s="230" t="s">
        <v>282</v>
      </c>
      <c r="E164" s="231" t="s">
        <v>2799</v>
      </c>
      <c r="F164" s="232" t="s">
        <v>2800</v>
      </c>
      <c r="G164" s="233" t="s">
        <v>235</v>
      </c>
      <c r="H164" s="234">
        <v>167.904</v>
      </c>
      <c r="I164" s="235"/>
      <c r="J164" s="236">
        <f>ROUND(I164*H164,2)</f>
        <v>0</v>
      </c>
      <c r="K164" s="232" t="s">
        <v>285</v>
      </c>
      <c r="L164" s="47"/>
      <c r="M164" s="237" t="s">
        <v>44</v>
      </c>
      <c r="N164" s="238" t="s">
        <v>53</v>
      </c>
      <c r="O164" s="87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286</v>
      </c>
      <c r="AT164" s="241" t="s">
        <v>282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620</v>
      </c>
    </row>
    <row r="165" s="13" customFormat="1">
      <c r="A165" s="13"/>
      <c r="B165" s="243"/>
      <c r="C165" s="244"/>
      <c r="D165" s="245" t="s">
        <v>288</v>
      </c>
      <c r="E165" s="246" t="s">
        <v>44</v>
      </c>
      <c r="F165" s="247" t="s">
        <v>2801</v>
      </c>
      <c r="G165" s="244"/>
      <c r="H165" s="248">
        <v>18.149999999999999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288</v>
      </c>
      <c r="AU165" s="254" t="s">
        <v>91</v>
      </c>
      <c r="AV165" s="13" t="s">
        <v>91</v>
      </c>
      <c r="AW165" s="13" t="s">
        <v>42</v>
      </c>
      <c r="AX165" s="13" t="s">
        <v>82</v>
      </c>
      <c r="AY165" s="254" t="s">
        <v>280</v>
      </c>
    </row>
    <row r="166" s="13" customFormat="1">
      <c r="A166" s="13"/>
      <c r="B166" s="243"/>
      <c r="C166" s="244"/>
      <c r="D166" s="245" t="s">
        <v>288</v>
      </c>
      <c r="E166" s="246" t="s">
        <v>44</v>
      </c>
      <c r="F166" s="247" t="s">
        <v>2802</v>
      </c>
      <c r="G166" s="244"/>
      <c r="H166" s="248">
        <v>38.978999999999999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288</v>
      </c>
      <c r="AU166" s="254" t="s">
        <v>91</v>
      </c>
      <c r="AV166" s="13" t="s">
        <v>91</v>
      </c>
      <c r="AW166" s="13" t="s">
        <v>42</v>
      </c>
      <c r="AX166" s="13" t="s">
        <v>82</v>
      </c>
      <c r="AY166" s="254" t="s">
        <v>280</v>
      </c>
    </row>
    <row r="167" s="13" customFormat="1">
      <c r="A167" s="13"/>
      <c r="B167" s="243"/>
      <c r="C167" s="244"/>
      <c r="D167" s="245" t="s">
        <v>288</v>
      </c>
      <c r="E167" s="246" t="s">
        <v>44</v>
      </c>
      <c r="F167" s="247" t="s">
        <v>2803</v>
      </c>
      <c r="G167" s="244"/>
      <c r="H167" s="248">
        <v>-5.7050000000000001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91</v>
      </c>
      <c r="AV167" s="13" t="s">
        <v>91</v>
      </c>
      <c r="AW167" s="13" t="s">
        <v>42</v>
      </c>
      <c r="AX167" s="13" t="s">
        <v>82</v>
      </c>
      <c r="AY167" s="254" t="s">
        <v>280</v>
      </c>
    </row>
    <row r="168" s="13" customFormat="1">
      <c r="A168" s="13"/>
      <c r="B168" s="243"/>
      <c r="C168" s="244"/>
      <c r="D168" s="245" t="s">
        <v>288</v>
      </c>
      <c r="E168" s="246" t="s">
        <v>44</v>
      </c>
      <c r="F168" s="247" t="s">
        <v>2804</v>
      </c>
      <c r="G168" s="244"/>
      <c r="H168" s="248">
        <v>-1.1839999999999999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288</v>
      </c>
      <c r="AU168" s="254" t="s">
        <v>91</v>
      </c>
      <c r="AV168" s="13" t="s">
        <v>91</v>
      </c>
      <c r="AW168" s="13" t="s">
        <v>42</v>
      </c>
      <c r="AX168" s="13" t="s">
        <v>82</v>
      </c>
      <c r="AY168" s="254" t="s">
        <v>280</v>
      </c>
    </row>
    <row r="169" s="13" customFormat="1">
      <c r="A169" s="13"/>
      <c r="B169" s="243"/>
      <c r="C169" s="244"/>
      <c r="D169" s="245" t="s">
        <v>288</v>
      </c>
      <c r="E169" s="246" t="s">
        <v>44</v>
      </c>
      <c r="F169" s="247" t="s">
        <v>2805</v>
      </c>
      <c r="G169" s="244"/>
      <c r="H169" s="248">
        <v>36.299999999999997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288</v>
      </c>
      <c r="AU169" s="254" t="s">
        <v>91</v>
      </c>
      <c r="AV169" s="13" t="s">
        <v>91</v>
      </c>
      <c r="AW169" s="13" t="s">
        <v>42</v>
      </c>
      <c r="AX169" s="13" t="s">
        <v>82</v>
      </c>
      <c r="AY169" s="254" t="s">
        <v>280</v>
      </c>
    </row>
    <row r="170" s="13" customFormat="1">
      <c r="A170" s="13"/>
      <c r="B170" s="243"/>
      <c r="C170" s="244"/>
      <c r="D170" s="245" t="s">
        <v>288</v>
      </c>
      <c r="E170" s="246" t="s">
        <v>44</v>
      </c>
      <c r="F170" s="247" t="s">
        <v>2806</v>
      </c>
      <c r="G170" s="244"/>
      <c r="H170" s="248">
        <v>97.718999999999994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288</v>
      </c>
      <c r="AU170" s="254" t="s">
        <v>91</v>
      </c>
      <c r="AV170" s="13" t="s">
        <v>91</v>
      </c>
      <c r="AW170" s="13" t="s">
        <v>42</v>
      </c>
      <c r="AX170" s="13" t="s">
        <v>82</v>
      </c>
      <c r="AY170" s="254" t="s">
        <v>280</v>
      </c>
    </row>
    <row r="171" s="13" customFormat="1">
      <c r="A171" s="13"/>
      <c r="B171" s="243"/>
      <c r="C171" s="244"/>
      <c r="D171" s="245" t="s">
        <v>288</v>
      </c>
      <c r="E171" s="246" t="s">
        <v>44</v>
      </c>
      <c r="F171" s="247" t="s">
        <v>2807</v>
      </c>
      <c r="G171" s="244"/>
      <c r="H171" s="248">
        <v>-13.006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288</v>
      </c>
      <c r="AU171" s="254" t="s">
        <v>91</v>
      </c>
      <c r="AV171" s="13" t="s">
        <v>91</v>
      </c>
      <c r="AW171" s="13" t="s">
        <v>42</v>
      </c>
      <c r="AX171" s="13" t="s">
        <v>82</v>
      </c>
      <c r="AY171" s="254" t="s">
        <v>280</v>
      </c>
    </row>
    <row r="172" s="13" customFormat="1">
      <c r="A172" s="13"/>
      <c r="B172" s="243"/>
      <c r="C172" s="244"/>
      <c r="D172" s="245" t="s">
        <v>288</v>
      </c>
      <c r="E172" s="246" t="s">
        <v>44</v>
      </c>
      <c r="F172" s="247" t="s">
        <v>2808</v>
      </c>
      <c r="G172" s="244"/>
      <c r="H172" s="248">
        <v>-3.3490000000000002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288</v>
      </c>
      <c r="AU172" s="254" t="s">
        <v>91</v>
      </c>
      <c r="AV172" s="13" t="s">
        <v>91</v>
      </c>
      <c r="AW172" s="13" t="s">
        <v>42</v>
      </c>
      <c r="AX172" s="13" t="s">
        <v>82</v>
      </c>
      <c r="AY172" s="254" t="s">
        <v>280</v>
      </c>
    </row>
    <row r="173" s="14" customFormat="1">
      <c r="A173" s="14"/>
      <c r="B173" s="255"/>
      <c r="C173" s="256"/>
      <c r="D173" s="245" t="s">
        <v>288</v>
      </c>
      <c r="E173" s="257" t="s">
        <v>44</v>
      </c>
      <c r="F173" s="258" t="s">
        <v>292</v>
      </c>
      <c r="G173" s="256"/>
      <c r="H173" s="259">
        <v>167.904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5" t="s">
        <v>288</v>
      </c>
      <c r="AU173" s="265" t="s">
        <v>91</v>
      </c>
      <c r="AV173" s="14" t="s">
        <v>286</v>
      </c>
      <c r="AW173" s="14" t="s">
        <v>42</v>
      </c>
      <c r="AX173" s="14" t="s">
        <v>89</v>
      </c>
      <c r="AY173" s="265" t="s">
        <v>280</v>
      </c>
    </row>
    <row r="174" s="2" customFormat="1" ht="16.5" customHeight="1">
      <c r="A174" s="41"/>
      <c r="B174" s="42"/>
      <c r="C174" s="266" t="s">
        <v>455</v>
      </c>
      <c r="D174" s="266" t="s">
        <v>329</v>
      </c>
      <c r="E174" s="267" t="s">
        <v>2809</v>
      </c>
      <c r="F174" s="268" t="s">
        <v>2810</v>
      </c>
      <c r="G174" s="269" t="s">
        <v>319</v>
      </c>
      <c r="H174" s="270">
        <v>293.83199999999999</v>
      </c>
      <c r="I174" s="271"/>
      <c r="J174" s="272">
        <f>ROUND(I174*H174,2)</f>
        <v>0</v>
      </c>
      <c r="K174" s="268" t="s">
        <v>285</v>
      </c>
      <c r="L174" s="273"/>
      <c r="M174" s="274" t="s">
        <v>44</v>
      </c>
      <c r="N174" s="275" t="s">
        <v>53</v>
      </c>
      <c r="O174" s="87"/>
      <c r="P174" s="239">
        <f>O174*H174</f>
        <v>0</v>
      </c>
      <c r="Q174" s="239">
        <v>1</v>
      </c>
      <c r="R174" s="239">
        <f>Q174*H174</f>
        <v>293.83199999999999</v>
      </c>
      <c r="S174" s="239">
        <v>0</v>
      </c>
      <c r="T174" s="240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1" t="s">
        <v>323</v>
      </c>
      <c r="AT174" s="241" t="s">
        <v>329</v>
      </c>
      <c r="AU174" s="241" t="s">
        <v>91</v>
      </c>
      <c r="AY174" s="19" t="s">
        <v>280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89</v>
      </c>
      <c r="BK174" s="242">
        <f>ROUND(I174*H174,2)</f>
        <v>0</v>
      </c>
      <c r="BL174" s="19" t="s">
        <v>286</v>
      </c>
      <c r="BM174" s="241" t="s">
        <v>236</v>
      </c>
    </row>
    <row r="175" s="13" customFormat="1">
      <c r="A175" s="13"/>
      <c r="B175" s="243"/>
      <c r="C175" s="244"/>
      <c r="D175" s="245" t="s">
        <v>288</v>
      </c>
      <c r="E175" s="246" t="s">
        <v>44</v>
      </c>
      <c r="F175" s="247" t="s">
        <v>2811</v>
      </c>
      <c r="G175" s="244"/>
      <c r="H175" s="248">
        <v>293.83199999999999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91</v>
      </c>
      <c r="AV175" s="13" t="s">
        <v>91</v>
      </c>
      <c r="AW175" s="13" t="s">
        <v>42</v>
      </c>
      <c r="AX175" s="13" t="s">
        <v>82</v>
      </c>
      <c r="AY175" s="254" t="s">
        <v>280</v>
      </c>
    </row>
    <row r="176" s="14" customFormat="1">
      <c r="A176" s="14"/>
      <c r="B176" s="255"/>
      <c r="C176" s="256"/>
      <c r="D176" s="245" t="s">
        <v>288</v>
      </c>
      <c r="E176" s="257" t="s">
        <v>44</v>
      </c>
      <c r="F176" s="258" t="s">
        <v>292</v>
      </c>
      <c r="G176" s="256"/>
      <c r="H176" s="259">
        <v>293.83199999999999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288</v>
      </c>
      <c r="AU176" s="265" t="s">
        <v>91</v>
      </c>
      <c r="AV176" s="14" t="s">
        <v>286</v>
      </c>
      <c r="AW176" s="14" t="s">
        <v>42</v>
      </c>
      <c r="AX176" s="14" t="s">
        <v>89</v>
      </c>
      <c r="AY176" s="265" t="s">
        <v>280</v>
      </c>
    </row>
    <row r="177" s="2" customFormat="1" ht="36" customHeight="1">
      <c r="A177" s="41"/>
      <c r="B177" s="42"/>
      <c r="C177" s="230" t="s">
        <v>461</v>
      </c>
      <c r="D177" s="230" t="s">
        <v>282</v>
      </c>
      <c r="E177" s="231" t="s">
        <v>2812</v>
      </c>
      <c r="F177" s="232" t="s">
        <v>2813</v>
      </c>
      <c r="G177" s="233" t="s">
        <v>201</v>
      </c>
      <c r="H177" s="234">
        <v>585.78999999999996</v>
      </c>
      <c r="I177" s="235"/>
      <c r="J177" s="236">
        <f>ROUND(I177*H177,2)</f>
        <v>0</v>
      </c>
      <c r="K177" s="232" t="s">
        <v>285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286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286</v>
      </c>
      <c r="BM177" s="241" t="s">
        <v>639</v>
      </c>
    </row>
    <row r="178" s="13" customFormat="1">
      <c r="A178" s="13"/>
      <c r="B178" s="243"/>
      <c r="C178" s="244"/>
      <c r="D178" s="245" t="s">
        <v>288</v>
      </c>
      <c r="E178" s="246" t="s">
        <v>44</v>
      </c>
      <c r="F178" s="247" t="s">
        <v>2814</v>
      </c>
      <c r="G178" s="244"/>
      <c r="H178" s="248">
        <v>585.78999999999996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91</v>
      </c>
      <c r="AV178" s="13" t="s">
        <v>91</v>
      </c>
      <c r="AW178" s="13" t="s">
        <v>42</v>
      </c>
      <c r="AX178" s="13" t="s">
        <v>82</v>
      </c>
      <c r="AY178" s="254" t="s">
        <v>280</v>
      </c>
    </row>
    <row r="179" s="14" customFormat="1">
      <c r="A179" s="14"/>
      <c r="B179" s="255"/>
      <c r="C179" s="256"/>
      <c r="D179" s="245" t="s">
        <v>288</v>
      </c>
      <c r="E179" s="257" t="s">
        <v>44</v>
      </c>
      <c r="F179" s="258" t="s">
        <v>292</v>
      </c>
      <c r="G179" s="256"/>
      <c r="H179" s="259">
        <v>585.78999999999996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288</v>
      </c>
      <c r="AU179" s="265" t="s">
        <v>91</v>
      </c>
      <c r="AV179" s="14" t="s">
        <v>286</v>
      </c>
      <c r="AW179" s="14" t="s">
        <v>42</v>
      </c>
      <c r="AX179" s="14" t="s">
        <v>89</v>
      </c>
      <c r="AY179" s="265" t="s">
        <v>280</v>
      </c>
    </row>
    <row r="180" s="2" customFormat="1" ht="36" customHeight="1">
      <c r="A180" s="41"/>
      <c r="B180" s="42"/>
      <c r="C180" s="230" t="s">
        <v>466</v>
      </c>
      <c r="D180" s="230" t="s">
        <v>282</v>
      </c>
      <c r="E180" s="231" t="s">
        <v>2815</v>
      </c>
      <c r="F180" s="232" t="s">
        <v>2816</v>
      </c>
      <c r="G180" s="233" t="s">
        <v>201</v>
      </c>
      <c r="H180" s="234">
        <v>585.78999999999996</v>
      </c>
      <c r="I180" s="235"/>
      <c r="J180" s="236">
        <f>ROUND(I180*H180,2)</f>
        <v>0</v>
      </c>
      <c r="K180" s="232" t="s">
        <v>285</v>
      </c>
      <c r="L180" s="47"/>
      <c r="M180" s="237" t="s">
        <v>44</v>
      </c>
      <c r="N180" s="238" t="s">
        <v>53</v>
      </c>
      <c r="O180" s="87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41" t="s">
        <v>286</v>
      </c>
      <c r="AT180" s="241" t="s">
        <v>282</v>
      </c>
      <c r="AU180" s="241" t="s">
        <v>91</v>
      </c>
      <c r="AY180" s="19" t="s">
        <v>280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89</v>
      </c>
      <c r="BK180" s="242">
        <f>ROUND(I180*H180,2)</f>
        <v>0</v>
      </c>
      <c r="BL180" s="19" t="s">
        <v>286</v>
      </c>
      <c r="BM180" s="241" t="s">
        <v>649</v>
      </c>
    </row>
    <row r="181" s="13" customFormat="1">
      <c r="A181" s="13"/>
      <c r="B181" s="243"/>
      <c r="C181" s="244"/>
      <c r="D181" s="245" t="s">
        <v>288</v>
      </c>
      <c r="E181" s="246" t="s">
        <v>44</v>
      </c>
      <c r="F181" s="247" t="s">
        <v>2814</v>
      </c>
      <c r="G181" s="244"/>
      <c r="H181" s="248">
        <v>585.78999999999996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91</v>
      </c>
      <c r="AV181" s="13" t="s">
        <v>91</v>
      </c>
      <c r="AW181" s="13" t="s">
        <v>42</v>
      </c>
      <c r="AX181" s="13" t="s">
        <v>82</v>
      </c>
      <c r="AY181" s="254" t="s">
        <v>280</v>
      </c>
    </row>
    <row r="182" s="14" customFormat="1">
      <c r="A182" s="14"/>
      <c r="B182" s="255"/>
      <c r="C182" s="256"/>
      <c r="D182" s="245" t="s">
        <v>288</v>
      </c>
      <c r="E182" s="257" t="s">
        <v>44</v>
      </c>
      <c r="F182" s="258" t="s">
        <v>292</v>
      </c>
      <c r="G182" s="256"/>
      <c r="H182" s="259">
        <v>585.78999999999996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288</v>
      </c>
      <c r="AU182" s="265" t="s">
        <v>91</v>
      </c>
      <c r="AV182" s="14" t="s">
        <v>286</v>
      </c>
      <c r="AW182" s="14" t="s">
        <v>42</v>
      </c>
      <c r="AX182" s="14" t="s">
        <v>89</v>
      </c>
      <c r="AY182" s="265" t="s">
        <v>280</v>
      </c>
    </row>
    <row r="183" s="2" customFormat="1" ht="16.5" customHeight="1">
      <c r="A183" s="41"/>
      <c r="B183" s="42"/>
      <c r="C183" s="266" t="s">
        <v>471</v>
      </c>
      <c r="D183" s="266" t="s">
        <v>329</v>
      </c>
      <c r="E183" s="267" t="s">
        <v>2817</v>
      </c>
      <c r="F183" s="268" t="s">
        <v>2818</v>
      </c>
      <c r="G183" s="269" t="s">
        <v>1178</v>
      </c>
      <c r="H183" s="270">
        <v>23.431999999999999</v>
      </c>
      <c r="I183" s="271"/>
      <c r="J183" s="272">
        <f>ROUND(I183*H183,2)</f>
        <v>0</v>
      </c>
      <c r="K183" s="268" t="s">
        <v>44</v>
      </c>
      <c r="L183" s="273"/>
      <c r="M183" s="274" t="s">
        <v>44</v>
      </c>
      <c r="N183" s="275" t="s">
        <v>53</v>
      </c>
      <c r="O183" s="87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1" t="s">
        <v>323</v>
      </c>
      <c r="AT183" s="241" t="s">
        <v>329</v>
      </c>
      <c r="AU183" s="241" t="s">
        <v>91</v>
      </c>
      <c r="AY183" s="19" t="s">
        <v>280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89</v>
      </c>
      <c r="BK183" s="242">
        <f>ROUND(I183*H183,2)</f>
        <v>0</v>
      </c>
      <c r="BL183" s="19" t="s">
        <v>286</v>
      </c>
      <c r="BM183" s="241" t="s">
        <v>657</v>
      </c>
    </row>
    <row r="184" s="13" customFormat="1">
      <c r="A184" s="13"/>
      <c r="B184" s="243"/>
      <c r="C184" s="244"/>
      <c r="D184" s="245" t="s">
        <v>288</v>
      </c>
      <c r="E184" s="246" t="s">
        <v>44</v>
      </c>
      <c r="F184" s="247" t="s">
        <v>2819</v>
      </c>
      <c r="G184" s="244"/>
      <c r="H184" s="248">
        <v>23.431999999999999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288</v>
      </c>
      <c r="AU184" s="254" t="s">
        <v>91</v>
      </c>
      <c r="AV184" s="13" t="s">
        <v>91</v>
      </c>
      <c r="AW184" s="13" t="s">
        <v>42</v>
      </c>
      <c r="AX184" s="13" t="s">
        <v>82</v>
      </c>
      <c r="AY184" s="254" t="s">
        <v>280</v>
      </c>
    </row>
    <row r="185" s="14" customFormat="1">
      <c r="A185" s="14"/>
      <c r="B185" s="255"/>
      <c r="C185" s="256"/>
      <c r="D185" s="245" t="s">
        <v>288</v>
      </c>
      <c r="E185" s="257" t="s">
        <v>44</v>
      </c>
      <c r="F185" s="258" t="s">
        <v>292</v>
      </c>
      <c r="G185" s="256"/>
      <c r="H185" s="259">
        <v>23.431999999999999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5" t="s">
        <v>288</v>
      </c>
      <c r="AU185" s="265" t="s">
        <v>91</v>
      </c>
      <c r="AV185" s="14" t="s">
        <v>286</v>
      </c>
      <c r="AW185" s="14" t="s">
        <v>42</v>
      </c>
      <c r="AX185" s="14" t="s">
        <v>89</v>
      </c>
      <c r="AY185" s="265" t="s">
        <v>280</v>
      </c>
    </row>
    <row r="186" s="2" customFormat="1" ht="36" customHeight="1">
      <c r="A186" s="41"/>
      <c r="B186" s="42"/>
      <c r="C186" s="230" t="s">
        <v>478</v>
      </c>
      <c r="D186" s="230" t="s">
        <v>282</v>
      </c>
      <c r="E186" s="231" t="s">
        <v>2820</v>
      </c>
      <c r="F186" s="232" t="s">
        <v>2821</v>
      </c>
      <c r="G186" s="233" t="s">
        <v>201</v>
      </c>
      <c r="H186" s="234">
        <v>585.78999999999996</v>
      </c>
      <c r="I186" s="235"/>
      <c r="J186" s="236">
        <f>ROUND(I186*H186,2)</f>
        <v>0</v>
      </c>
      <c r="K186" s="232" t="s">
        <v>285</v>
      </c>
      <c r="L186" s="47"/>
      <c r="M186" s="237" t="s">
        <v>44</v>
      </c>
      <c r="N186" s="238" t="s">
        <v>53</v>
      </c>
      <c r="O186" s="87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1" t="s">
        <v>286</v>
      </c>
      <c r="AT186" s="241" t="s">
        <v>282</v>
      </c>
      <c r="AU186" s="241" t="s">
        <v>91</v>
      </c>
      <c r="AY186" s="19" t="s">
        <v>280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89</v>
      </c>
      <c r="BK186" s="242">
        <f>ROUND(I186*H186,2)</f>
        <v>0</v>
      </c>
      <c r="BL186" s="19" t="s">
        <v>286</v>
      </c>
      <c r="BM186" s="241" t="s">
        <v>666</v>
      </c>
    </row>
    <row r="187" s="2" customFormat="1" ht="16.5" customHeight="1">
      <c r="A187" s="41"/>
      <c r="B187" s="42"/>
      <c r="C187" s="266" t="s">
        <v>484</v>
      </c>
      <c r="D187" s="266" t="s">
        <v>329</v>
      </c>
      <c r="E187" s="267" t="s">
        <v>2822</v>
      </c>
      <c r="F187" s="268" t="s">
        <v>2823</v>
      </c>
      <c r="G187" s="269" t="s">
        <v>235</v>
      </c>
      <c r="H187" s="270">
        <v>17.574000000000002</v>
      </c>
      <c r="I187" s="271"/>
      <c r="J187" s="272">
        <f>ROUND(I187*H187,2)</f>
        <v>0</v>
      </c>
      <c r="K187" s="268" t="s">
        <v>285</v>
      </c>
      <c r="L187" s="273"/>
      <c r="M187" s="274" t="s">
        <v>44</v>
      </c>
      <c r="N187" s="275" t="s">
        <v>53</v>
      </c>
      <c r="O187" s="87"/>
      <c r="P187" s="239">
        <f>O187*H187</f>
        <v>0</v>
      </c>
      <c r="Q187" s="239">
        <v>0.20999999999999999</v>
      </c>
      <c r="R187" s="239">
        <f>Q187*H187</f>
        <v>3.6905400000000004</v>
      </c>
      <c r="S187" s="239">
        <v>0</v>
      </c>
      <c r="T187" s="240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1" t="s">
        <v>323</v>
      </c>
      <c r="AT187" s="241" t="s">
        <v>329</v>
      </c>
      <c r="AU187" s="241" t="s">
        <v>91</v>
      </c>
      <c r="AY187" s="19" t="s">
        <v>280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89</v>
      </c>
      <c r="BK187" s="242">
        <f>ROUND(I187*H187,2)</f>
        <v>0</v>
      </c>
      <c r="BL187" s="19" t="s">
        <v>286</v>
      </c>
      <c r="BM187" s="241" t="s">
        <v>675</v>
      </c>
    </row>
    <row r="188" s="13" customFormat="1">
      <c r="A188" s="13"/>
      <c r="B188" s="243"/>
      <c r="C188" s="244"/>
      <c r="D188" s="245" t="s">
        <v>288</v>
      </c>
      <c r="E188" s="246" t="s">
        <v>44</v>
      </c>
      <c r="F188" s="247" t="s">
        <v>2824</v>
      </c>
      <c r="G188" s="244"/>
      <c r="H188" s="248">
        <v>17.574000000000002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288</v>
      </c>
      <c r="AU188" s="254" t="s">
        <v>91</v>
      </c>
      <c r="AV188" s="13" t="s">
        <v>91</v>
      </c>
      <c r="AW188" s="13" t="s">
        <v>42</v>
      </c>
      <c r="AX188" s="13" t="s">
        <v>82</v>
      </c>
      <c r="AY188" s="254" t="s">
        <v>280</v>
      </c>
    </row>
    <row r="189" s="14" customFormat="1">
      <c r="A189" s="14"/>
      <c r="B189" s="255"/>
      <c r="C189" s="256"/>
      <c r="D189" s="245" t="s">
        <v>288</v>
      </c>
      <c r="E189" s="257" t="s">
        <v>44</v>
      </c>
      <c r="F189" s="258" t="s">
        <v>292</v>
      </c>
      <c r="G189" s="256"/>
      <c r="H189" s="259">
        <v>17.574000000000002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288</v>
      </c>
      <c r="AU189" s="265" t="s">
        <v>91</v>
      </c>
      <c r="AV189" s="14" t="s">
        <v>286</v>
      </c>
      <c r="AW189" s="14" t="s">
        <v>42</v>
      </c>
      <c r="AX189" s="14" t="s">
        <v>89</v>
      </c>
      <c r="AY189" s="265" t="s">
        <v>280</v>
      </c>
    </row>
    <row r="190" s="12" customFormat="1" ht="22.8" customHeight="1">
      <c r="A190" s="12"/>
      <c r="B190" s="214"/>
      <c r="C190" s="215"/>
      <c r="D190" s="216" t="s">
        <v>81</v>
      </c>
      <c r="E190" s="228" t="s">
        <v>286</v>
      </c>
      <c r="F190" s="228" t="s">
        <v>477</v>
      </c>
      <c r="G190" s="215"/>
      <c r="H190" s="215"/>
      <c r="I190" s="218"/>
      <c r="J190" s="229">
        <f>BK190</f>
        <v>0</v>
      </c>
      <c r="K190" s="215"/>
      <c r="L190" s="220"/>
      <c r="M190" s="221"/>
      <c r="N190" s="222"/>
      <c r="O190" s="222"/>
      <c r="P190" s="223">
        <f>SUM(P191:P196)</f>
        <v>0</v>
      </c>
      <c r="Q190" s="222"/>
      <c r="R190" s="223">
        <f>SUM(R191:R196)</f>
        <v>72.064807779999995</v>
      </c>
      <c r="S190" s="222"/>
      <c r="T190" s="224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5" t="s">
        <v>89</v>
      </c>
      <c r="AT190" s="226" t="s">
        <v>81</v>
      </c>
      <c r="AU190" s="226" t="s">
        <v>89</v>
      </c>
      <c r="AY190" s="225" t="s">
        <v>280</v>
      </c>
      <c r="BK190" s="227">
        <f>SUM(BK191:BK196)</f>
        <v>0</v>
      </c>
    </row>
    <row r="191" s="2" customFormat="1" ht="24" customHeight="1">
      <c r="A191" s="41"/>
      <c r="B191" s="42"/>
      <c r="C191" s="230" t="s">
        <v>489</v>
      </c>
      <c r="D191" s="230" t="s">
        <v>282</v>
      </c>
      <c r="E191" s="231" t="s">
        <v>2825</v>
      </c>
      <c r="F191" s="232" t="s">
        <v>2826</v>
      </c>
      <c r="G191" s="233" t="s">
        <v>235</v>
      </c>
      <c r="H191" s="234">
        <v>38.113999999999997</v>
      </c>
      <c r="I191" s="235"/>
      <c r="J191" s="236">
        <f>ROUND(I191*H191,2)</f>
        <v>0</v>
      </c>
      <c r="K191" s="232" t="s">
        <v>285</v>
      </c>
      <c r="L191" s="47"/>
      <c r="M191" s="237" t="s">
        <v>44</v>
      </c>
      <c r="N191" s="238" t="s">
        <v>53</v>
      </c>
      <c r="O191" s="87"/>
      <c r="P191" s="239">
        <f>O191*H191</f>
        <v>0</v>
      </c>
      <c r="Q191" s="239">
        <v>1.8907700000000001</v>
      </c>
      <c r="R191" s="239">
        <f>Q191*H191</f>
        <v>72.064807779999995</v>
      </c>
      <c r="S191" s="239">
        <v>0</v>
      </c>
      <c r="T191" s="24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1" t="s">
        <v>286</v>
      </c>
      <c r="AT191" s="241" t="s">
        <v>282</v>
      </c>
      <c r="AU191" s="241" t="s">
        <v>91</v>
      </c>
      <c r="AY191" s="19" t="s">
        <v>280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89</v>
      </c>
      <c r="BK191" s="242">
        <f>ROUND(I191*H191,2)</f>
        <v>0</v>
      </c>
      <c r="BL191" s="19" t="s">
        <v>286</v>
      </c>
      <c r="BM191" s="241" t="s">
        <v>686</v>
      </c>
    </row>
    <row r="192" s="13" customFormat="1">
      <c r="A192" s="13"/>
      <c r="B192" s="243"/>
      <c r="C192" s="244"/>
      <c r="D192" s="245" t="s">
        <v>288</v>
      </c>
      <c r="E192" s="246" t="s">
        <v>44</v>
      </c>
      <c r="F192" s="247" t="s">
        <v>2827</v>
      </c>
      <c r="G192" s="244"/>
      <c r="H192" s="248">
        <v>3.2999999999999998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91</v>
      </c>
      <c r="AV192" s="13" t="s">
        <v>91</v>
      </c>
      <c r="AW192" s="13" t="s">
        <v>42</v>
      </c>
      <c r="AX192" s="13" t="s">
        <v>82</v>
      </c>
      <c r="AY192" s="254" t="s">
        <v>280</v>
      </c>
    </row>
    <row r="193" s="13" customFormat="1">
      <c r="A193" s="13"/>
      <c r="B193" s="243"/>
      <c r="C193" s="244"/>
      <c r="D193" s="245" t="s">
        <v>288</v>
      </c>
      <c r="E193" s="246" t="s">
        <v>44</v>
      </c>
      <c r="F193" s="247" t="s">
        <v>2828</v>
      </c>
      <c r="G193" s="244"/>
      <c r="H193" s="248">
        <v>7.3869999999999996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288</v>
      </c>
      <c r="AU193" s="254" t="s">
        <v>91</v>
      </c>
      <c r="AV193" s="13" t="s">
        <v>91</v>
      </c>
      <c r="AW193" s="13" t="s">
        <v>42</v>
      </c>
      <c r="AX193" s="13" t="s">
        <v>82</v>
      </c>
      <c r="AY193" s="254" t="s">
        <v>280</v>
      </c>
    </row>
    <row r="194" s="13" customFormat="1">
      <c r="A194" s="13"/>
      <c r="B194" s="243"/>
      <c r="C194" s="244"/>
      <c r="D194" s="245" t="s">
        <v>288</v>
      </c>
      <c r="E194" s="246" t="s">
        <v>44</v>
      </c>
      <c r="F194" s="247" t="s">
        <v>2829</v>
      </c>
      <c r="G194" s="244"/>
      <c r="H194" s="248">
        <v>6.5999999999999996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288</v>
      </c>
      <c r="AU194" s="254" t="s">
        <v>91</v>
      </c>
      <c r="AV194" s="13" t="s">
        <v>91</v>
      </c>
      <c r="AW194" s="13" t="s">
        <v>42</v>
      </c>
      <c r="AX194" s="13" t="s">
        <v>82</v>
      </c>
      <c r="AY194" s="254" t="s">
        <v>280</v>
      </c>
    </row>
    <row r="195" s="13" customFormat="1">
      <c r="A195" s="13"/>
      <c r="B195" s="243"/>
      <c r="C195" s="244"/>
      <c r="D195" s="245" t="s">
        <v>288</v>
      </c>
      <c r="E195" s="246" t="s">
        <v>44</v>
      </c>
      <c r="F195" s="247" t="s">
        <v>2830</v>
      </c>
      <c r="G195" s="244"/>
      <c r="H195" s="248">
        <v>20.827000000000002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288</v>
      </c>
      <c r="AU195" s="254" t="s">
        <v>91</v>
      </c>
      <c r="AV195" s="13" t="s">
        <v>91</v>
      </c>
      <c r="AW195" s="13" t="s">
        <v>42</v>
      </c>
      <c r="AX195" s="13" t="s">
        <v>82</v>
      </c>
      <c r="AY195" s="254" t="s">
        <v>280</v>
      </c>
    </row>
    <row r="196" s="14" customFormat="1">
      <c r="A196" s="14"/>
      <c r="B196" s="255"/>
      <c r="C196" s="256"/>
      <c r="D196" s="245" t="s">
        <v>288</v>
      </c>
      <c r="E196" s="257" t="s">
        <v>44</v>
      </c>
      <c r="F196" s="258" t="s">
        <v>292</v>
      </c>
      <c r="G196" s="256"/>
      <c r="H196" s="259">
        <v>38.114000000000004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288</v>
      </c>
      <c r="AU196" s="265" t="s">
        <v>91</v>
      </c>
      <c r="AV196" s="14" t="s">
        <v>286</v>
      </c>
      <c r="AW196" s="14" t="s">
        <v>42</v>
      </c>
      <c r="AX196" s="14" t="s">
        <v>89</v>
      </c>
      <c r="AY196" s="265" t="s">
        <v>280</v>
      </c>
    </row>
    <row r="197" s="12" customFormat="1" ht="22.8" customHeight="1">
      <c r="A197" s="12"/>
      <c r="B197" s="214"/>
      <c r="C197" s="215"/>
      <c r="D197" s="216" t="s">
        <v>81</v>
      </c>
      <c r="E197" s="228" t="s">
        <v>328</v>
      </c>
      <c r="F197" s="228" t="s">
        <v>638</v>
      </c>
      <c r="G197" s="215"/>
      <c r="H197" s="215"/>
      <c r="I197" s="218"/>
      <c r="J197" s="229">
        <f>BK197</f>
        <v>0</v>
      </c>
      <c r="K197" s="215"/>
      <c r="L197" s="220"/>
      <c r="M197" s="221"/>
      <c r="N197" s="222"/>
      <c r="O197" s="222"/>
      <c r="P197" s="223">
        <f>SUM(P198:P200)</f>
        <v>0</v>
      </c>
      <c r="Q197" s="222"/>
      <c r="R197" s="223">
        <f>SUM(R198:R200)</f>
        <v>0</v>
      </c>
      <c r="S197" s="222"/>
      <c r="T197" s="224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5" t="s">
        <v>89</v>
      </c>
      <c r="AT197" s="226" t="s">
        <v>81</v>
      </c>
      <c r="AU197" s="226" t="s">
        <v>89</v>
      </c>
      <c r="AY197" s="225" t="s">
        <v>280</v>
      </c>
      <c r="BK197" s="227">
        <f>SUM(BK198:BK200)</f>
        <v>0</v>
      </c>
    </row>
    <row r="198" s="2" customFormat="1" ht="24" customHeight="1">
      <c r="A198" s="41"/>
      <c r="B198" s="42"/>
      <c r="C198" s="230" t="s">
        <v>493</v>
      </c>
      <c r="D198" s="230" t="s">
        <v>282</v>
      </c>
      <c r="E198" s="231" t="s">
        <v>2831</v>
      </c>
      <c r="F198" s="232" t="s">
        <v>2832</v>
      </c>
      <c r="G198" s="233" t="s">
        <v>218</v>
      </c>
      <c r="H198" s="234">
        <v>30</v>
      </c>
      <c r="I198" s="235"/>
      <c r="J198" s="236">
        <f>ROUND(I198*H198,2)</f>
        <v>0</v>
      </c>
      <c r="K198" s="232" t="s">
        <v>44</v>
      </c>
      <c r="L198" s="47"/>
      <c r="M198" s="237" t="s">
        <v>44</v>
      </c>
      <c r="N198" s="238" t="s">
        <v>53</v>
      </c>
      <c r="O198" s="87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41" t="s">
        <v>286</v>
      </c>
      <c r="AT198" s="241" t="s">
        <v>282</v>
      </c>
      <c r="AU198" s="241" t="s">
        <v>91</v>
      </c>
      <c r="AY198" s="19" t="s">
        <v>280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89</v>
      </c>
      <c r="BK198" s="242">
        <f>ROUND(I198*H198,2)</f>
        <v>0</v>
      </c>
      <c r="BL198" s="19" t="s">
        <v>286</v>
      </c>
      <c r="BM198" s="241" t="s">
        <v>696</v>
      </c>
    </row>
    <row r="199" s="2" customFormat="1" ht="16.5" customHeight="1">
      <c r="A199" s="41"/>
      <c r="B199" s="42"/>
      <c r="C199" s="266" t="s">
        <v>497</v>
      </c>
      <c r="D199" s="266" t="s">
        <v>329</v>
      </c>
      <c r="E199" s="267" t="s">
        <v>2833</v>
      </c>
      <c r="F199" s="268" t="s">
        <v>2834</v>
      </c>
      <c r="G199" s="269" t="s">
        <v>431</v>
      </c>
      <c r="H199" s="270">
        <v>60</v>
      </c>
      <c r="I199" s="271"/>
      <c r="J199" s="272">
        <f>ROUND(I199*H199,2)</f>
        <v>0</v>
      </c>
      <c r="K199" s="268" t="s">
        <v>44</v>
      </c>
      <c r="L199" s="273"/>
      <c r="M199" s="274" t="s">
        <v>44</v>
      </c>
      <c r="N199" s="275" t="s">
        <v>53</v>
      </c>
      <c r="O199" s="87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41" t="s">
        <v>323</v>
      </c>
      <c r="AT199" s="241" t="s">
        <v>329</v>
      </c>
      <c r="AU199" s="241" t="s">
        <v>91</v>
      </c>
      <c r="AY199" s="19" t="s">
        <v>280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9" t="s">
        <v>89</v>
      </c>
      <c r="BK199" s="242">
        <f>ROUND(I199*H199,2)</f>
        <v>0</v>
      </c>
      <c r="BL199" s="19" t="s">
        <v>286</v>
      </c>
      <c r="BM199" s="241" t="s">
        <v>711</v>
      </c>
    </row>
    <row r="200" s="2" customFormat="1" ht="16.5" customHeight="1">
      <c r="A200" s="41"/>
      <c r="B200" s="42"/>
      <c r="C200" s="266" t="s">
        <v>501</v>
      </c>
      <c r="D200" s="266" t="s">
        <v>329</v>
      </c>
      <c r="E200" s="267" t="s">
        <v>2835</v>
      </c>
      <c r="F200" s="268" t="s">
        <v>2836</v>
      </c>
      <c r="G200" s="269" t="s">
        <v>431</v>
      </c>
      <c r="H200" s="270">
        <v>60</v>
      </c>
      <c r="I200" s="271"/>
      <c r="J200" s="272">
        <f>ROUND(I200*H200,2)</f>
        <v>0</v>
      </c>
      <c r="K200" s="268" t="s">
        <v>44</v>
      </c>
      <c r="L200" s="273"/>
      <c r="M200" s="274" t="s">
        <v>44</v>
      </c>
      <c r="N200" s="275" t="s">
        <v>53</v>
      </c>
      <c r="O200" s="87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1" t="s">
        <v>323</v>
      </c>
      <c r="AT200" s="241" t="s">
        <v>329</v>
      </c>
      <c r="AU200" s="241" t="s">
        <v>91</v>
      </c>
      <c r="AY200" s="19" t="s">
        <v>280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89</v>
      </c>
      <c r="BK200" s="242">
        <f>ROUND(I200*H200,2)</f>
        <v>0</v>
      </c>
      <c r="BL200" s="19" t="s">
        <v>286</v>
      </c>
      <c r="BM200" s="241" t="s">
        <v>724</v>
      </c>
    </row>
    <row r="201" s="12" customFormat="1" ht="25.92" customHeight="1">
      <c r="A201" s="12"/>
      <c r="B201" s="214"/>
      <c r="C201" s="215"/>
      <c r="D201" s="216" t="s">
        <v>81</v>
      </c>
      <c r="E201" s="217" t="s">
        <v>196</v>
      </c>
      <c r="F201" s="217" t="s">
        <v>2837</v>
      </c>
      <c r="G201" s="215"/>
      <c r="H201" s="215"/>
      <c r="I201" s="218"/>
      <c r="J201" s="219">
        <f>BK201</f>
        <v>0</v>
      </c>
      <c r="K201" s="215"/>
      <c r="L201" s="220"/>
      <c r="M201" s="221"/>
      <c r="N201" s="222"/>
      <c r="O201" s="222"/>
      <c r="P201" s="223">
        <f>P202+P207+P211</f>
        <v>0</v>
      </c>
      <c r="Q201" s="222"/>
      <c r="R201" s="223">
        <f>R202+R207+R211</f>
        <v>0</v>
      </c>
      <c r="S201" s="222"/>
      <c r="T201" s="224">
        <f>T202+T207+T211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5" t="s">
        <v>307</v>
      </c>
      <c r="AT201" s="226" t="s">
        <v>81</v>
      </c>
      <c r="AU201" s="226" t="s">
        <v>82</v>
      </c>
      <c r="AY201" s="225" t="s">
        <v>280</v>
      </c>
      <c r="BK201" s="227">
        <f>BK202+BK207+BK211</f>
        <v>0</v>
      </c>
    </row>
    <row r="202" s="12" customFormat="1" ht="22.8" customHeight="1">
      <c r="A202" s="12"/>
      <c r="B202" s="214"/>
      <c r="C202" s="215"/>
      <c r="D202" s="216" t="s">
        <v>81</v>
      </c>
      <c r="E202" s="228" t="s">
        <v>2838</v>
      </c>
      <c r="F202" s="228" t="s">
        <v>2839</v>
      </c>
      <c r="G202" s="215"/>
      <c r="H202" s="215"/>
      <c r="I202" s="218"/>
      <c r="J202" s="229">
        <f>BK202</f>
        <v>0</v>
      </c>
      <c r="K202" s="215"/>
      <c r="L202" s="220"/>
      <c r="M202" s="221"/>
      <c r="N202" s="222"/>
      <c r="O202" s="222"/>
      <c r="P202" s="223">
        <f>SUM(P203:P206)</f>
        <v>0</v>
      </c>
      <c r="Q202" s="222"/>
      <c r="R202" s="223">
        <f>SUM(R203:R206)</f>
        <v>0</v>
      </c>
      <c r="S202" s="222"/>
      <c r="T202" s="224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5" t="s">
        <v>307</v>
      </c>
      <c r="AT202" s="226" t="s">
        <v>81</v>
      </c>
      <c r="AU202" s="226" t="s">
        <v>89</v>
      </c>
      <c r="AY202" s="225" t="s">
        <v>280</v>
      </c>
      <c r="BK202" s="227">
        <f>SUM(BK203:BK206)</f>
        <v>0</v>
      </c>
    </row>
    <row r="203" s="2" customFormat="1" ht="16.5" customHeight="1">
      <c r="A203" s="41"/>
      <c r="B203" s="42"/>
      <c r="C203" s="230" t="s">
        <v>508</v>
      </c>
      <c r="D203" s="230" t="s">
        <v>282</v>
      </c>
      <c r="E203" s="231" t="s">
        <v>2840</v>
      </c>
      <c r="F203" s="232" t="s">
        <v>2841</v>
      </c>
      <c r="G203" s="233" t="s">
        <v>1479</v>
      </c>
      <c r="H203" s="234">
        <v>1</v>
      </c>
      <c r="I203" s="235"/>
      <c r="J203" s="236">
        <f>ROUND(I203*H203,2)</f>
        <v>0</v>
      </c>
      <c r="K203" s="232" t="s">
        <v>44</v>
      </c>
      <c r="L203" s="47"/>
      <c r="M203" s="237" t="s">
        <v>44</v>
      </c>
      <c r="N203" s="238" t="s">
        <v>53</v>
      </c>
      <c r="O203" s="87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1" t="s">
        <v>286</v>
      </c>
      <c r="AT203" s="241" t="s">
        <v>282</v>
      </c>
      <c r="AU203" s="241" t="s">
        <v>91</v>
      </c>
      <c r="AY203" s="19" t="s">
        <v>280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89</v>
      </c>
      <c r="BK203" s="242">
        <f>ROUND(I203*H203,2)</f>
        <v>0</v>
      </c>
      <c r="BL203" s="19" t="s">
        <v>286</v>
      </c>
      <c r="BM203" s="241" t="s">
        <v>736</v>
      </c>
    </row>
    <row r="204" s="2" customFormat="1">
      <c r="A204" s="41"/>
      <c r="B204" s="42"/>
      <c r="C204" s="43"/>
      <c r="D204" s="245" t="s">
        <v>360</v>
      </c>
      <c r="E204" s="43"/>
      <c r="F204" s="276" t="s">
        <v>2842</v>
      </c>
      <c r="G204" s="43"/>
      <c r="H204" s="43"/>
      <c r="I204" s="150"/>
      <c r="J204" s="43"/>
      <c r="K204" s="43"/>
      <c r="L204" s="47"/>
      <c r="M204" s="277"/>
      <c r="N204" s="278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19" t="s">
        <v>360</v>
      </c>
      <c r="AU204" s="19" t="s">
        <v>91</v>
      </c>
    </row>
    <row r="205" s="2" customFormat="1" ht="24" customHeight="1">
      <c r="A205" s="41"/>
      <c r="B205" s="42"/>
      <c r="C205" s="230" t="s">
        <v>516</v>
      </c>
      <c r="D205" s="230" t="s">
        <v>282</v>
      </c>
      <c r="E205" s="231" t="s">
        <v>2843</v>
      </c>
      <c r="F205" s="232" t="s">
        <v>2844</v>
      </c>
      <c r="G205" s="233" t="s">
        <v>1479</v>
      </c>
      <c r="H205" s="234">
        <v>1</v>
      </c>
      <c r="I205" s="235"/>
      <c r="J205" s="236">
        <f>ROUND(I205*H205,2)</f>
        <v>0</v>
      </c>
      <c r="K205" s="232" t="s">
        <v>44</v>
      </c>
      <c r="L205" s="47"/>
      <c r="M205" s="237" t="s">
        <v>44</v>
      </c>
      <c r="N205" s="238" t="s">
        <v>53</v>
      </c>
      <c r="O205" s="87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1" t="s">
        <v>286</v>
      </c>
      <c r="AT205" s="241" t="s">
        <v>282</v>
      </c>
      <c r="AU205" s="241" t="s">
        <v>91</v>
      </c>
      <c r="AY205" s="19" t="s">
        <v>280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89</v>
      </c>
      <c r="BK205" s="242">
        <f>ROUND(I205*H205,2)</f>
        <v>0</v>
      </c>
      <c r="BL205" s="19" t="s">
        <v>286</v>
      </c>
      <c r="BM205" s="241" t="s">
        <v>746</v>
      </c>
    </row>
    <row r="206" s="2" customFormat="1">
      <c r="A206" s="41"/>
      <c r="B206" s="42"/>
      <c r="C206" s="43"/>
      <c r="D206" s="245" t="s">
        <v>360</v>
      </c>
      <c r="E206" s="43"/>
      <c r="F206" s="276" t="s">
        <v>2845</v>
      </c>
      <c r="G206" s="43"/>
      <c r="H206" s="43"/>
      <c r="I206" s="150"/>
      <c r="J206" s="43"/>
      <c r="K206" s="43"/>
      <c r="L206" s="47"/>
      <c r="M206" s="277"/>
      <c r="N206" s="278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360</v>
      </c>
      <c r="AU206" s="19" t="s">
        <v>91</v>
      </c>
    </row>
    <row r="207" s="12" customFormat="1" ht="22.8" customHeight="1">
      <c r="A207" s="12"/>
      <c r="B207" s="214"/>
      <c r="C207" s="215"/>
      <c r="D207" s="216" t="s">
        <v>81</v>
      </c>
      <c r="E207" s="228" t="s">
        <v>2846</v>
      </c>
      <c r="F207" s="228" t="s">
        <v>2847</v>
      </c>
      <c r="G207" s="215"/>
      <c r="H207" s="215"/>
      <c r="I207" s="218"/>
      <c r="J207" s="229">
        <f>BK207</f>
        <v>0</v>
      </c>
      <c r="K207" s="215"/>
      <c r="L207" s="220"/>
      <c r="M207" s="221"/>
      <c r="N207" s="222"/>
      <c r="O207" s="222"/>
      <c r="P207" s="223">
        <f>SUM(P208:P210)</f>
        <v>0</v>
      </c>
      <c r="Q207" s="222"/>
      <c r="R207" s="223">
        <f>SUM(R208:R210)</f>
        <v>0</v>
      </c>
      <c r="S207" s="222"/>
      <c r="T207" s="224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5" t="s">
        <v>307</v>
      </c>
      <c r="AT207" s="226" t="s">
        <v>81</v>
      </c>
      <c r="AU207" s="226" t="s">
        <v>89</v>
      </c>
      <c r="AY207" s="225" t="s">
        <v>280</v>
      </c>
      <c r="BK207" s="227">
        <f>SUM(BK208:BK210)</f>
        <v>0</v>
      </c>
    </row>
    <row r="208" s="2" customFormat="1" ht="16.5" customHeight="1">
      <c r="A208" s="41"/>
      <c r="B208" s="42"/>
      <c r="C208" s="230" t="s">
        <v>521</v>
      </c>
      <c r="D208" s="230" t="s">
        <v>282</v>
      </c>
      <c r="E208" s="231" t="s">
        <v>2848</v>
      </c>
      <c r="F208" s="232" t="s">
        <v>2849</v>
      </c>
      <c r="G208" s="233" t="s">
        <v>1479</v>
      </c>
      <c r="H208" s="234">
        <v>1</v>
      </c>
      <c r="I208" s="235"/>
      <c r="J208" s="236">
        <f>ROUND(I208*H208,2)</f>
        <v>0</v>
      </c>
      <c r="K208" s="232" t="s">
        <v>44</v>
      </c>
      <c r="L208" s="47"/>
      <c r="M208" s="237" t="s">
        <v>44</v>
      </c>
      <c r="N208" s="238" t="s">
        <v>53</v>
      </c>
      <c r="O208" s="87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41" t="s">
        <v>286</v>
      </c>
      <c r="AT208" s="241" t="s">
        <v>282</v>
      </c>
      <c r="AU208" s="241" t="s">
        <v>91</v>
      </c>
      <c r="AY208" s="19" t="s">
        <v>280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89</v>
      </c>
      <c r="BK208" s="242">
        <f>ROUND(I208*H208,2)</f>
        <v>0</v>
      </c>
      <c r="BL208" s="19" t="s">
        <v>286</v>
      </c>
      <c r="BM208" s="241" t="s">
        <v>755</v>
      </c>
    </row>
    <row r="209" s="2" customFormat="1" ht="16.5" customHeight="1">
      <c r="A209" s="41"/>
      <c r="B209" s="42"/>
      <c r="C209" s="230" t="s">
        <v>526</v>
      </c>
      <c r="D209" s="230" t="s">
        <v>282</v>
      </c>
      <c r="E209" s="231" t="s">
        <v>2850</v>
      </c>
      <c r="F209" s="232" t="s">
        <v>2851</v>
      </c>
      <c r="G209" s="233" t="s">
        <v>1479</v>
      </c>
      <c r="H209" s="234">
        <v>1</v>
      </c>
      <c r="I209" s="235"/>
      <c r="J209" s="236">
        <f>ROUND(I209*H209,2)</f>
        <v>0</v>
      </c>
      <c r="K209" s="232" t="s">
        <v>44</v>
      </c>
      <c r="L209" s="47"/>
      <c r="M209" s="237" t="s">
        <v>44</v>
      </c>
      <c r="N209" s="238" t="s">
        <v>53</v>
      </c>
      <c r="O209" s="87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1" t="s">
        <v>286</v>
      </c>
      <c r="AT209" s="241" t="s">
        <v>282</v>
      </c>
      <c r="AU209" s="241" t="s">
        <v>91</v>
      </c>
      <c r="AY209" s="19" t="s">
        <v>280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89</v>
      </c>
      <c r="BK209" s="242">
        <f>ROUND(I209*H209,2)</f>
        <v>0</v>
      </c>
      <c r="BL209" s="19" t="s">
        <v>286</v>
      </c>
      <c r="BM209" s="241" t="s">
        <v>760</v>
      </c>
    </row>
    <row r="210" s="2" customFormat="1" ht="16.5" customHeight="1">
      <c r="A210" s="41"/>
      <c r="B210" s="42"/>
      <c r="C210" s="230" t="s">
        <v>531</v>
      </c>
      <c r="D210" s="230" t="s">
        <v>282</v>
      </c>
      <c r="E210" s="231" t="s">
        <v>2852</v>
      </c>
      <c r="F210" s="232" t="s">
        <v>2853</v>
      </c>
      <c r="G210" s="233" t="s">
        <v>1479</v>
      </c>
      <c r="H210" s="234">
        <v>1</v>
      </c>
      <c r="I210" s="235"/>
      <c r="J210" s="236">
        <f>ROUND(I210*H210,2)</f>
        <v>0</v>
      </c>
      <c r="K210" s="232" t="s">
        <v>44</v>
      </c>
      <c r="L210" s="47"/>
      <c r="M210" s="237" t="s">
        <v>44</v>
      </c>
      <c r="N210" s="238" t="s">
        <v>53</v>
      </c>
      <c r="O210" s="87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41" t="s">
        <v>286</v>
      </c>
      <c r="AT210" s="241" t="s">
        <v>282</v>
      </c>
      <c r="AU210" s="241" t="s">
        <v>91</v>
      </c>
      <c r="AY210" s="19" t="s">
        <v>280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89</v>
      </c>
      <c r="BK210" s="242">
        <f>ROUND(I210*H210,2)</f>
        <v>0</v>
      </c>
      <c r="BL210" s="19" t="s">
        <v>286</v>
      </c>
      <c r="BM210" s="241" t="s">
        <v>772</v>
      </c>
    </row>
    <row r="211" s="12" customFormat="1" ht="22.8" customHeight="1">
      <c r="A211" s="12"/>
      <c r="B211" s="214"/>
      <c r="C211" s="215"/>
      <c r="D211" s="216" t="s">
        <v>81</v>
      </c>
      <c r="E211" s="228" t="s">
        <v>2854</v>
      </c>
      <c r="F211" s="228" t="s">
        <v>2855</v>
      </c>
      <c r="G211" s="215"/>
      <c r="H211" s="215"/>
      <c r="I211" s="218"/>
      <c r="J211" s="229">
        <f>BK211</f>
        <v>0</v>
      </c>
      <c r="K211" s="215"/>
      <c r="L211" s="220"/>
      <c r="M211" s="221"/>
      <c r="N211" s="222"/>
      <c r="O211" s="222"/>
      <c r="P211" s="223">
        <f>SUM(P212:P214)</f>
        <v>0</v>
      </c>
      <c r="Q211" s="222"/>
      <c r="R211" s="223">
        <f>SUM(R212:R214)</f>
        <v>0</v>
      </c>
      <c r="S211" s="222"/>
      <c r="T211" s="224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5" t="s">
        <v>307</v>
      </c>
      <c r="AT211" s="226" t="s">
        <v>81</v>
      </c>
      <c r="AU211" s="226" t="s">
        <v>89</v>
      </c>
      <c r="AY211" s="225" t="s">
        <v>280</v>
      </c>
      <c r="BK211" s="227">
        <f>SUM(BK212:BK214)</f>
        <v>0</v>
      </c>
    </row>
    <row r="212" s="2" customFormat="1" ht="16.5" customHeight="1">
      <c r="A212" s="41"/>
      <c r="B212" s="42"/>
      <c r="C212" s="230" t="s">
        <v>536</v>
      </c>
      <c r="D212" s="230" t="s">
        <v>282</v>
      </c>
      <c r="E212" s="231" t="s">
        <v>2856</v>
      </c>
      <c r="F212" s="232" t="s">
        <v>2857</v>
      </c>
      <c r="G212" s="233" t="s">
        <v>1479</v>
      </c>
      <c r="H212" s="234">
        <v>1</v>
      </c>
      <c r="I212" s="235"/>
      <c r="J212" s="236">
        <f>ROUND(I212*H212,2)</f>
        <v>0</v>
      </c>
      <c r="K212" s="232" t="s">
        <v>44</v>
      </c>
      <c r="L212" s="47"/>
      <c r="M212" s="237" t="s">
        <v>44</v>
      </c>
      <c r="N212" s="238" t="s">
        <v>53</v>
      </c>
      <c r="O212" s="87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41" t="s">
        <v>286</v>
      </c>
      <c r="AT212" s="241" t="s">
        <v>282</v>
      </c>
      <c r="AU212" s="241" t="s">
        <v>91</v>
      </c>
      <c r="AY212" s="19" t="s">
        <v>280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9" t="s">
        <v>89</v>
      </c>
      <c r="BK212" s="242">
        <f>ROUND(I212*H212,2)</f>
        <v>0</v>
      </c>
      <c r="BL212" s="19" t="s">
        <v>286</v>
      </c>
      <c r="BM212" s="241" t="s">
        <v>779</v>
      </c>
    </row>
    <row r="213" s="2" customFormat="1" ht="16.5" customHeight="1">
      <c r="A213" s="41"/>
      <c r="B213" s="42"/>
      <c r="C213" s="230" t="s">
        <v>541</v>
      </c>
      <c r="D213" s="230" t="s">
        <v>282</v>
      </c>
      <c r="E213" s="231" t="s">
        <v>2858</v>
      </c>
      <c r="F213" s="232" t="s">
        <v>2859</v>
      </c>
      <c r="G213" s="233" t="s">
        <v>1479</v>
      </c>
      <c r="H213" s="234">
        <v>1</v>
      </c>
      <c r="I213" s="235"/>
      <c r="J213" s="236">
        <f>ROUND(I213*H213,2)</f>
        <v>0</v>
      </c>
      <c r="K213" s="232" t="s">
        <v>44</v>
      </c>
      <c r="L213" s="47"/>
      <c r="M213" s="237" t="s">
        <v>44</v>
      </c>
      <c r="N213" s="238" t="s">
        <v>53</v>
      </c>
      <c r="O213" s="87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41" t="s">
        <v>286</v>
      </c>
      <c r="AT213" s="241" t="s">
        <v>282</v>
      </c>
      <c r="AU213" s="241" t="s">
        <v>91</v>
      </c>
      <c r="AY213" s="19" t="s">
        <v>280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89</v>
      </c>
      <c r="BK213" s="242">
        <f>ROUND(I213*H213,2)</f>
        <v>0</v>
      </c>
      <c r="BL213" s="19" t="s">
        <v>286</v>
      </c>
      <c r="BM213" s="241" t="s">
        <v>789</v>
      </c>
    </row>
    <row r="214" s="2" customFormat="1">
      <c r="A214" s="41"/>
      <c r="B214" s="42"/>
      <c r="C214" s="43"/>
      <c r="D214" s="245" t="s">
        <v>360</v>
      </c>
      <c r="E214" s="43"/>
      <c r="F214" s="276" t="s">
        <v>2860</v>
      </c>
      <c r="G214" s="43"/>
      <c r="H214" s="43"/>
      <c r="I214" s="150"/>
      <c r="J214" s="43"/>
      <c r="K214" s="43"/>
      <c r="L214" s="47"/>
      <c r="M214" s="309"/>
      <c r="N214" s="310"/>
      <c r="O214" s="306"/>
      <c r="P214" s="306"/>
      <c r="Q214" s="306"/>
      <c r="R214" s="306"/>
      <c r="S214" s="306"/>
      <c r="T214" s="31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360</v>
      </c>
      <c r="AU214" s="19" t="s">
        <v>91</v>
      </c>
    </row>
    <row r="215" s="2" customFormat="1" ht="6.96" customHeight="1">
      <c r="A215" s="41"/>
      <c r="B215" s="62"/>
      <c r="C215" s="63"/>
      <c r="D215" s="63"/>
      <c r="E215" s="63"/>
      <c r="F215" s="63"/>
      <c r="G215" s="63"/>
      <c r="H215" s="63"/>
      <c r="I215" s="179"/>
      <c r="J215" s="63"/>
      <c r="K215" s="63"/>
      <c r="L215" s="47"/>
      <c r="M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</row>
  </sheetData>
  <sheetProtection sheet="1" autoFilter="0" formatColumns="0" formatRows="0" objects="1" scenarios="1" spinCount="100000" saltValue="mR5PWtNmL8lSpMgXPxJRNYuvl7h/jPewj2RcTw5AULsBE6Vz+s8V+oy42QNt1Mg+g21gxMyKqH+UBUQrh4bSwQ==" hashValue="XbP+BM22OetpEsYzSdo+fjx9ANO1vdK3QsVcH8Tdb0B3Uut+0C3TUrCopzzhnLqa8I+wigO0ZkRHuMejzG1ZLA==" algorithmName="SHA-512" password="CC35"/>
  <autoFilter ref="C92:K2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136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2731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2861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ROUND(J93,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ROUND((SUM(BE93:BE323)),  2)</f>
        <v>0</v>
      </c>
      <c r="G35" s="41"/>
      <c r="H35" s="41"/>
      <c r="I35" s="168">
        <v>0.20999999999999999</v>
      </c>
      <c r="J35" s="167">
        <f>ROUND(((SUM(BE93:BE323))*I35),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ROUND((SUM(BF93:BF323)),  2)</f>
        <v>0</v>
      </c>
      <c r="G36" s="41"/>
      <c r="H36" s="41"/>
      <c r="I36" s="168">
        <v>0.14999999999999999</v>
      </c>
      <c r="J36" s="167">
        <f>ROUND(((SUM(BF93:BF323))*I36),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ROUND((SUM(BG93:BG323)),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ROUND((SUM(BH93:BH323)),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ROUND((SUM(BI93:BI323)),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2731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21b - Plynovody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J93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2862</v>
      </c>
      <c r="E64" s="192"/>
      <c r="F64" s="192"/>
      <c r="G64" s="192"/>
      <c r="H64" s="192"/>
      <c r="I64" s="193"/>
      <c r="J64" s="194">
        <f>J94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2863</v>
      </c>
      <c r="E65" s="198"/>
      <c r="F65" s="198"/>
      <c r="G65" s="198"/>
      <c r="H65" s="198"/>
      <c r="I65" s="199"/>
      <c r="J65" s="200">
        <f>J95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2864</v>
      </c>
      <c r="E66" s="198"/>
      <c r="F66" s="198"/>
      <c r="G66" s="198"/>
      <c r="H66" s="198"/>
      <c r="I66" s="199"/>
      <c r="J66" s="200">
        <f>J96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2865</v>
      </c>
      <c r="E67" s="198"/>
      <c r="F67" s="198"/>
      <c r="G67" s="198"/>
      <c r="H67" s="198"/>
      <c r="I67" s="199"/>
      <c r="J67" s="200">
        <f>J180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2866</v>
      </c>
      <c r="E68" s="198"/>
      <c r="F68" s="198"/>
      <c r="G68" s="198"/>
      <c r="H68" s="198"/>
      <c r="I68" s="199"/>
      <c r="J68" s="200">
        <f>J231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2867</v>
      </c>
      <c r="E69" s="198"/>
      <c r="F69" s="198"/>
      <c r="G69" s="198"/>
      <c r="H69" s="198"/>
      <c r="I69" s="199"/>
      <c r="J69" s="200">
        <f>J254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2868</v>
      </c>
      <c r="E70" s="198"/>
      <c r="F70" s="198"/>
      <c r="G70" s="198"/>
      <c r="H70" s="198"/>
      <c r="I70" s="199"/>
      <c r="J70" s="200">
        <f>J296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2869</v>
      </c>
      <c r="E71" s="198"/>
      <c r="F71" s="198"/>
      <c r="G71" s="198"/>
      <c r="H71" s="198"/>
      <c r="I71" s="199"/>
      <c r="J71" s="200">
        <f>J317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1"/>
      <c r="B72" s="42"/>
      <c r="C72" s="43"/>
      <c r="D72" s="43"/>
      <c r="E72" s="43"/>
      <c r="F72" s="43"/>
      <c r="G72" s="43"/>
      <c r="H72" s="43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62"/>
      <c r="C73" s="63"/>
      <c r="D73" s="63"/>
      <c r="E73" s="63"/>
      <c r="F73" s="63"/>
      <c r="G73" s="63"/>
      <c r="H73" s="63"/>
      <c r="I73" s="179"/>
      <c r="J73" s="63"/>
      <c r="K73" s="6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="2" customFormat="1" ht="6.96" customHeight="1">
      <c r="A77" s="41"/>
      <c r="B77" s="64"/>
      <c r="C77" s="65"/>
      <c r="D77" s="65"/>
      <c r="E77" s="65"/>
      <c r="F77" s="65"/>
      <c r="G77" s="65"/>
      <c r="H77" s="65"/>
      <c r="I77" s="182"/>
      <c r="J77" s="65"/>
      <c r="K77" s="65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4.96" customHeight="1">
      <c r="A78" s="41"/>
      <c r="B78" s="42"/>
      <c r="C78" s="25" t="s">
        <v>265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183" t="str">
        <f>E7</f>
        <v>Revitalizace Jižního náměstí</v>
      </c>
      <c r="F81" s="34"/>
      <c r="G81" s="34"/>
      <c r="H81" s="34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" customFormat="1" ht="12" customHeight="1">
      <c r="B82" s="23"/>
      <c r="C82" s="34" t="s">
        <v>220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="2" customFormat="1" ht="16.5" customHeight="1">
      <c r="A83" s="41"/>
      <c r="B83" s="42"/>
      <c r="C83" s="43"/>
      <c r="D83" s="43"/>
      <c r="E83" s="183" t="s">
        <v>2731</v>
      </c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228</v>
      </c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E11</f>
        <v>21b - Plynovody</v>
      </c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22</v>
      </c>
      <c r="D87" s="43"/>
      <c r="E87" s="43"/>
      <c r="F87" s="29" t="str">
        <f>F14</f>
        <v>Praha 14</v>
      </c>
      <c r="G87" s="43"/>
      <c r="H87" s="43"/>
      <c r="I87" s="153" t="s">
        <v>24</v>
      </c>
      <c r="J87" s="75" t="str">
        <f>IF(J14="","",J14)</f>
        <v>17. 10. 2019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7.9" customHeight="1">
      <c r="A89" s="41"/>
      <c r="B89" s="42"/>
      <c r="C89" s="34" t="s">
        <v>30</v>
      </c>
      <c r="D89" s="43"/>
      <c r="E89" s="43"/>
      <c r="F89" s="29" t="str">
        <f>E17</f>
        <v>TSK hl. m. Prahy a.s.</v>
      </c>
      <c r="G89" s="43"/>
      <c r="H89" s="43"/>
      <c r="I89" s="153" t="s">
        <v>38</v>
      </c>
      <c r="J89" s="39" t="str">
        <f>E23</f>
        <v>d plus projektová a inženýrská a.s.</v>
      </c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36</v>
      </c>
      <c r="D90" s="43"/>
      <c r="E90" s="43"/>
      <c r="F90" s="29" t="str">
        <f>IF(E20="","",E20)</f>
        <v>Vyplň údaj</v>
      </c>
      <c r="G90" s="43"/>
      <c r="H90" s="43"/>
      <c r="I90" s="153" t="s">
        <v>43</v>
      </c>
      <c r="J90" s="39" t="str">
        <f>E26</f>
        <v xml:space="preserve"> </v>
      </c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150"/>
      <c r="J91" s="43"/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202"/>
      <c r="B92" s="203"/>
      <c r="C92" s="204" t="s">
        <v>266</v>
      </c>
      <c r="D92" s="205" t="s">
        <v>67</v>
      </c>
      <c r="E92" s="205" t="s">
        <v>63</v>
      </c>
      <c r="F92" s="205" t="s">
        <v>64</v>
      </c>
      <c r="G92" s="205" t="s">
        <v>267</v>
      </c>
      <c r="H92" s="205" t="s">
        <v>268</v>
      </c>
      <c r="I92" s="206" t="s">
        <v>269</v>
      </c>
      <c r="J92" s="205" t="s">
        <v>239</v>
      </c>
      <c r="K92" s="207" t="s">
        <v>270</v>
      </c>
      <c r="L92" s="208"/>
      <c r="M92" s="95" t="s">
        <v>44</v>
      </c>
      <c r="N92" s="96" t="s">
        <v>52</v>
      </c>
      <c r="O92" s="96" t="s">
        <v>271</v>
      </c>
      <c r="P92" s="96" t="s">
        <v>272</v>
      </c>
      <c r="Q92" s="96" t="s">
        <v>273</v>
      </c>
      <c r="R92" s="96" t="s">
        <v>274</v>
      </c>
      <c r="S92" s="96" t="s">
        <v>275</v>
      </c>
      <c r="T92" s="97" t="s">
        <v>276</v>
      </c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="2" customFormat="1" ht="22.8" customHeight="1">
      <c r="A93" s="41"/>
      <c r="B93" s="42"/>
      <c r="C93" s="102" t="s">
        <v>277</v>
      </c>
      <c r="D93" s="43"/>
      <c r="E93" s="43"/>
      <c r="F93" s="43"/>
      <c r="G93" s="43"/>
      <c r="H93" s="43"/>
      <c r="I93" s="150"/>
      <c r="J93" s="209">
        <f>BK93</f>
        <v>0</v>
      </c>
      <c r="K93" s="43"/>
      <c r="L93" s="47"/>
      <c r="M93" s="98"/>
      <c r="N93" s="210"/>
      <c r="O93" s="99"/>
      <c r="P93" s="211">
        <f>P94</f>
        <v>0</v>
      </c>
      <c r="Q93" s="99"/>
      <c r="R93" s="211">
        <f>R94</f>
        <v>1.14135809</v>
      </c>
      <c r="S93" s="99"/>
      <c r="T93" s="212">
        <f>T94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81</v>
      </c>
      <c r="AU93" s="19" t="s">
        <v>240</v>
      </c>
      <c r="BK93" s="213">
        <f>BK94</f>
        <v>0</v>
      </c>
    </row>
    <row r="94" s="12" customFormat="1" ht="25.92" customHeight="1">
      <c r="A94" s="12"/>
      <c r="B94" s="214"/>
      <c r="C94" s="215"/>
      <c r="D94" s="216" t="s">
        <v>81</v>
      </c>
      <c r="E94" s="217" t="s">
        <v>329</v>
      </c>
      <c r="F94" s="217" t="s">
        <v>2870</v>
      </c>
      <c r="G94" s="215"/>
      <c r="H94" s="215"/>
      <c r="I94" s="218"/>
      <c r="J94" s="219">
        <f>BK94</f>
        <v>0</v>
      </c>
      <c r="K94" s="215"/>
      <c r="L94" s="220"/>
      <c r="M94" s="221"/>
      <c r="N94" s="222"/>
      <c r="O94" s="222"/>
      <c r="P94" s="223">
        <f>P95+P96+P180+P231+P254+P296+P317</f>
        <v>0</v>
      </c>
      <c r="Q94" s="222"/>
      <c r="R94" s="223">
        <f>R95+R96+R180+R231+R254+R296+R317</f>
        <v>1.14135809</v>
      </c>
      <c r="S94" s="222"/>
      <c r="T94" s="224">
        <f>T95+T96+T180+T231+T254+T296+T317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5" t="s">
        <v>297</v>
      </c>
      <c r="AT94" s="226" t="s">
        <v>81</v>
      </c>
      <c r="AU94" s="226" t="s">
        <v>82</v>
      </c>
      <c r="AY94" s="225" t="s">
        <v>280</v>
      </c>
      <c r="BK94" s="227">
        <f>BK95+BK96+BK180+BK231+BK254+BK296+BK317</f>
        <v>0</v>
      </c>
    </row>
    <row r="95" s="12" customFormat="1" ht="22.8" customHeight="1">
      <c r="A95" s="12"/>
      <c r="B95" s="214"/>
      <c r="C95" s="215"/>
      <c r="D95" s="216" t="s">
        <v>81</v>
      </c>
      <c r="E95" s="228" t="s">
        <v>2871</v>
      </c>
      <c r="F95" s="228" t="s">
        <v>2872</v>
      </c>
      <c r="G95" s="215"/>
      <c r="H95" s="215"/>
      <c r="I95" s="218"/>
      <c r="J95" s="229">
        <f>BK95</f>
        <v>0</v>
      </c>
      <c r="K95" s="215"/>
      <c r="L95" s="220"/>
      <c r="M95" s="221"/>
      <c r="N95" s="222"/>
      <c r="O95" s="222"/>
      <c r="P95" s="223">
        <v>0</v>
      </c>
      <c r="Q95" s="222"/>
      <c r="R95" s="223">
        <v>0</v>
      </c>
      <c r="S95" s="222"/>
      <c r="T95" s="224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89</v>
      </c>
      <c r="AY95" s="225" t="s">
        <v>280</v>
      </c>
      <c r="BK95" s="227">
        <v>0</v>
      </c>
    </row>
    <row r="96" s="12" customFormat="1" ht="22.8" customHeight="1">
      <c r="A96" s="12"/>
      <c r="B96" s="214"/>
      <c r="C96" s="215"/>
      <c r="D96" s="216" t="s">
        <v>81</v>
      </c>
      <c r="E96" s="228" t="s">
        <v>335</v>
      </c>
      <c r="F96" s="228" t="s">
        <v>135</v>
      </c>
      <c r="G96" s="215"/>
      <c r="H96" s="215"/>
      <c r="I96" s="218"/>
      <c r="J96" s="229">
        <f>BK96</f>
        <v>0</v>
      </c>
      <c r="K96" s="215"/>
      <c r="L96" s="220"/>
      <c r="M96" s="221"/>
      <c r="N96" s="222"/>
      <c r="O96" s="222"/>
      <c r="P96" s="223">
        <f>SUM(P97:P179)</f>
        <v>0</v>
      </c>
      <c r="Q96" s="222"/>
      <c r="R96" s="223">
        <f>SUM(R97:R179)</f>
        <v>1.0356985000000001</v>
      </c>
      <c r="S96" s="222"/>
      <c r="T96" s="224">
        <f>SUM(T97:T179)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5" t="s">
        <v>89</v>
      </c>
      <c r="AT96" s="226" t="s">
        <v>81</v>
      </c>
      <c r="AU96" s="226" t="s">
        <v>89</v>
      </c>
      <c r="AY96" s="225" t="s">
        <v>280</v>
      </c>
      <c r="BK96" s="227">
        <f>SUM(BK97:BK179)</f>
        <v>0</v>
      </c>
    </row>
    <row r="97" s="2" customFormat="1" ht="24" customHeight="1">
      <c r="A97" s="41"/>
      <c r="B97" s="42"/>
      <c r="C97" s="230" t="s">
        <v>89</v>
      </c>
      <c r="D97" s="230" t="s">
        <v>282</v>
      </c>
      <c r="E97" s="231" t="s">
        <v>2873</v>
      </c>
      <c r="F97" s="232" t="s">
        <v>2874</v>
      </c>
      <c r="G97" s="233" t="s">
        <v>218</v>
      </c>
      <c r="H97" s="234">
        <v>1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0.00032000000000000003</v>
      </c>
      <c r="R97" s="239">
        <f>Q97*H97</f>
        <v>0.00032000000000000003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91</v>
      </c>
    </row>
    <row r="98" s="2" customFormat="1" ht="24" customHeight="1">
      <c r="A98" s="41"/>
      <c r="B98" s="42"/>
      <c r="C98" s="266" t="s">
        <v>91</v>
      </c>
      <c r="D98" s="266" t="s">
        <v>329</v>
      </c>
      <c r="E98" s="267" t="s">
        <v>2875</v>
      </c>
      <c r="F98" s="268" t="s">
        <v>2876</v>
      </c>
      <c r="G98" s="269" t="s">
        <v>218</v>
      </c>
      <c r="H98" s="270">
        <v>1</v>
      </c>
      <c r="I98" s="271"/>
      <c r="J98" s="272">
        <f>ROUND(I98*H98,2)</f>
        <v>0</v>
      </c>
      <c r="K98" s="268" t="s">
        <v>44</v>
      </c>
      <c r="L98" s="273"/>
      <c r="M98" s="274" t="s">
        <v>44</v>
      </c>
      <c r="N98" s="275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323</v>
      </c>
      <c r="AT98" s="241" t="s">
        <v>329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286</v>
      </c>
    </row>
    <row r="99" s="2" customFormat="1" ht="24" customHeight="1">
      <c r="A99" s="41"/>
      <c r="B99" s="42"/>
      <c r="C99" s="230" t="s">
        <v>297</v>
      </c>
      <c r="D99" s="230" t="s">
        <v>282</v>
      </c>
      <c r="E99" s="231" t="s">
        <v>2877</v>
      </c>
      <c r="F99" s="232" t="s">
        <v>2878</v>
      </c>
      <c r="G99" s="233" t="s">
        <v>431</v>
      </c>
      <c r="H99" s="234">
        <v>1</v>
      </c>
      <c r="I99" s="235"/>
      <c r="J99" s="236">
        <f>ROUND(I99*H99,2)</f>
        <v>0</v>
      </c>
      <c r="K99" s="232" t="s">
        <v>285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0.00347</v>
      </c>
      <c r="R99" s="239">
        <f>Q99*H99</f>
        <v>0.00347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286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286</v>
      </c>
      <c r="BM99" s="241" t="s">
        <v>311</v>
      </c>
    </row>
    <row r="100" s="2" customFormat="1" ht="16.5" customHeight="1">
      <c r="A100" s="41"/>
      <c r="B100" s="42"/>
      <c r="C100" s="266" t="s">
        <v>286</v>
      </c>
      <c r="D100" s="266" t="s">
        <v>329</v>
      </c>
      <c r="E100" s="267" t="s">
        <v>2879</v>
      </c>
      <c r="F100" s="268" t="s">
        <v>2880</v>
      </c>
      <c r="G100" s="269" t="s">
        <v>431</v>
      </c>
      <c r="H100" s="270">
        <v>1</v>
      </c>
      <c r="I100" s="271"/>
      <c r="J100" s="272">
        <f>ROUND(I100*H100,2)</f>
        <v>0</v>
      </c>
      <c r="K100" s="268" t="s">
        <v>44</v>
      </c>
      <c r="L100" s="273"/>
      <c r="M100" s="274" t="s">
        <v>44</v>
      </c>
      <c r="N100" s="275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323</v>
      </c>
      <c r="AT100" s="241" t="s">
        <v>329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323</v>
      </c>
    </row>
    <row r="101" s="2" customFormat="1" ht="16.5" customHeight="1">
      <c r="A101" s="41"/>
      <c r="B101" s="42"/>
      <c r="C101" s="266" t="s">
        <v>307</v>
      </c>
      <c r="D101" s="266" t="s">
        <v>329</v>
      </c>
      <c r="E101" s="267" t="s">
        <v>2881</v>
      </c>
      <c r="F101" s="268" t="s">
        <v>2882</v>
      </c>
      <c r="G101" s="269" t="s">
        <v>431</v>
      </c>
      <c r="H101" s="270">
        <v>1</v>
      </c>
      <c r="I101" s="271"/>
      <c r="J101" s="272">
        <f>ROUND(I101*H101,2)</f>
        <v>0</v>
      </c>
      <c r="K101" s="268" t="s">
        <v>44</v>
      </c>
      <c r="L101" s="273"/>
      <c r="M101" s="274" t="s">
        <v>44</v>
      </c>
      <c r="N101" s="275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323</v>
      </c>
      <c r="AT101" s="241" t="s">
        <v>329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335</v>
      </c>
    </row>
    <row r="102" s="2" customFormat="1" ht="24" customHeight="1">
      <c r="A102" s="41"/>
      <c r="B102" s="42"/>
      <c r="C102" s="230" t="s">
        <v>311</v>
      </c>
      <c r="D102" s="230" t="s">
        <v>282</v>
      </c>
      <c r="E102" s="231" t="s">
        <v>2883</v>
      </c>
      <c r="F102" s="232" t="s">
        <v>2884</v>
      </c>
      <c r="G102" s="233" t="s">
        <v>431</v>
      </c>
      <c r="H102" s="234">
        <v>3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347</v>
      </c>
    </row>
    <row r="103" s="2" customFormat="1" ht="16.5" customHeight="1">
      <c r="A103" s="41"/>
      <c r="B103" s="42"/>
      <c r="C103" s="266" t="s">
        <v>316</v>
      </c>
      <c r="D103" s="266" t="s">
        <v>329</v>
      </c>
      <c r="E103" s="267" t="s">
        <v>2885</v>
      </c>
      <c r="F103" s="268" t="s">
        <v>2886</v>
      </c>
      <c r="G103" s="269" t="s">
        <v>1677</v>
      </c>
      <c r="H103" s="270">
        <v>2</v>
      </c>
      <c r="I103" s="271"/>
      <c r="J103" s="272">
        <f>ROUND(I103*H103,2)</f>
        <v>0</v>
      </c>
      <c r="K103" s="268" t="s">
        <v>44</v>
      </c>
      <c r="L103" s="273"/>
      <c r="M103" s="274" t="s">
        <v>44</v>
      </c>
      <c r="N103" s="275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323</v>
      </c>
      <c r="AT103" s="241" t="s">
        <v>329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286</v>
      </c>
      <c r="BM103" s="241" t="s">
        <v>363</v>
      </c>
    </row>
    <row r="104" s="2" customFormat="1" ht="16.5" customHeight="1">
      <c r="A104" s="41"/>
      <c r="B104" s="42"/>
      <c r="C104" s="230" t="s">
        <v>323</v>
      </c>
      <c r="D104" s="230" t="s">
        <v>282</v>
      </c>
      <c r="E104" s="231" t="s">
        <v>2887</v>
      </c>
      <c r="F104" s="232" t="s">
        <v>2888</v>
      </c>
      <c r="G104" s="233" t="s">
        <v>431</v>
      </c>
      <c r="H104" s="234">
        <v>4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374</v>
      </c>
    </row>
    <row r="105" s="2" customFormat="1" ht="24" customHeight="1">
      <c r="A105" s="41"/>
      <c r="B105" s="42"/>
      <c r="C105" s="266" t="s">
        <v>328</v>
      </c>
      <c r="D105" s="266" t="s">
        <v>329</v>
      </c>
      <c r="E105" s="267" t="s">
        <v>2889</v>
      </c>
      <c r="F105" s="268" t="s">
        <v>2890</v>
      </c>
      <c r="G105" s="269" t="s">
        <v>431</v>
      </c>
      <c r="H105" s="270">
        <v>64</v>
      </c>
      <c r="I105" s="271"/>
      <c r="J105" s="272">
        <f>ROUND(I105*H105,2)</f>
        <v>0</v>
      </c>
      <c r="K105" s="268" t="s">
        <v>44</v>
      </c>
      <c r="L105" s="273"/>
      <c r="M105" s="274" t="s">
        <v>44</v>
      </c>
      <c r="N105" s="275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323</v>
      </c>
      <c r="AT105" s="241" t="s">
        <v>329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384</v>
      </c>
    </row>
    <row r="106" s="2" customFormat="1" ht="24" customHeight="1">
      <c r="A106" s="41"/>
      <c r="B106" s="42"/>
      <c r="C106" s="230" t="s">
        <v>335</v>
      </c>
      <c r="D106" s="230" t="s">
        <v>282</v>
      </c>
      <c r="E106" s="231" t="s">
        <v>2891</v>
      </c>
      <c r="F106" s="232" t="s">
        <v>2892</v>
      </c>
      <c r="G106" s="233" t="s">
        <v>431</v>
      </c>
      <c r="H106" s="234">
        <v>2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394</v>
      </c>
    </row>
    <row r="107" s="2" customFormat="1" ht="16.5" customHeight="1">
      <c r="A107" s="41"/>
      <c r="B107" s="42"/>
      <c r="C107" s="266" t="s">
        <v>341</v>
      </c>
      <c r="D107" s="266" t="s">
        <v>329</v>
      </c>
      <c r="E107" s="267" t="s">
        <v>2893</v>
      </c>
      <c r="F107" s="268" t="s">
        <v>2894</v>
      </c>
      <c r="G107" s="269" t="s">
        <v>1677</v>
      </c>
      <c r="H107" s="270">
        <v>2</v>
      </c>
      <c r="I107" s="271"/>
      <c r="J107" s="272">
        <f>ROUND(I107*H107,2)</f>
        <v>0</v>
      </c>
      <c r="K107" s="268" t="s">
        <v>44</v>
      </c>
      <c r="L107" s="273"/>
      <c r="M107" s="274" t="s">
        <v>44</v>
      </c>
      <c r="N107" s="275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323</v>
      </c>
      <c r="AT107" s="241" t="s">
        <v>329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403</v>
      </c>
    </row>
    <row r="108" s="2" customFormat="1" ht="16.5" customHeight="1">
      <c r="A108" s="41"/>
      <c r="B108" s="42"/>
      <c r="C108" s="230" t="s">
        <v>347</v>
      </c>
      <c r="D108" s="230" t="s">
        <v>282</v>
      </c>
      <c r="E108" s="231" t="s">
        <v>2895</v>
      </c>
      <c r="F108" s="232" t="s">
        <v>2896</v>
      </c>
      <c r="G108" s="233" t="s">
        <v>431</v>
      </c>
      <c r="H108" s="234">
        <v>2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415</v>
      </c>
    </row>
    <row r="109" s="2" customFormat="1" ht="16.5" customHeight="1">
      <c r="A109" s="41"/>
      <c r="B109" s="42"/>
      <c r="C109" s="266" t="s">
        <v>356</v>
      </c>
      <c r="D109" s="266" t="s">
        <v>329</v>
      </c>
      <c r="E109" s="267" t="s">
        <v>2897</v>
      </c>
      <c r="F109" s="268" t="s">
        <v>2898</v>
      </c>
      <c r="G109" s="269" t="s">
        <v>1677</v>
      </c>
      <c r="H109" s="270">
        <v>2</v>
      </c>
      <c r="I109" s="271"/>
      <c r="J109" s="272">
        <f>ROUND(I109*H109,2)</f>
        <v>0</v>
      </c>
      <c r="K109" s="268" t="s">
        <v>44</v>
      </c>
      <c r="L109" s="273"/>
      <c r="M109" s="274" t="s">
        <v>44</v>
      </c>
      <c r="N109" s="275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323</v>
      </c>
      <c r="AT109" s="241" t="s">
        <v>329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428</v>
      </c>
    </row>
    <row r="110" s="2" customFormat="1" ht="16.5" customHeight="1">
      <c r="A110" s="41"/>
      <c r="B110" s="42"/>
      <c r="C110" s="266" t="s">
        <v>363</v>
      </c>
      <c r="D110" s="266" t="s">
        <v>329</v>
      </c>
      <c r="E110" s="267" t="s">
        <v>2899</v>
      </c>
      <c r="F110" s="268" t="s">
        <v>2900</v>
      </c>
      <c r="G110" s="269" t="s">
        <v>1677</v>
      </c>
      <c r="H110" s="270">
        <v>2</v>
      </c>
      <c r="I110" s="271"/>
      <c r="J110" s="272">
        <f>ROUND(I110*H110,2)</f>
        <v>0</v>
      </c>
      <c r="K110" s="268" t="s">
        <v>44</v>
      </c>
      <c r="L110" s="273"/>
      <c r="M110" s="274" t="s">
        <v>44</v>
      </c>
      <c r="N110" s="275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323</v>
      </c>
      <c r="AT110" s="241" t="s">
        <v>329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437</v>
      </c>
    </row>
    <row r="111" s="2" customFormat="1" ht="16.5" customHeight="1">
      <c r="A111" s="41"/>
      <c r="B111" s="42"/>
      <c r="C111" s="266" t="s">
        <v>8</v>
      </c>
      <c r="D111" s="266" t="s">
        <v>329</v>
      </c>
      <c r="E111" s="267" t="s">
        <v>2901</v>
      </c>
      <c r="F111" s="268" t="s">
        <v>2902</v>
      </c>
      <c r="G111" s="269" t="s">
        <v>431</v>
      </c>
      <c r="H111" s="270">
        <v>2</v>
      </c>
      <c r="I111" s="271"/>
      <c r="J111" s="272">
        <f>ROUND(I111*H111,2)</f>
        <v>0</v>
      </c>
      <c r="K111" s="268" t="s">
        <v>44</v>
      </c>
      <c r="L111" s="273"/>
      <c r="M111" s="274" t="s">
        <v>44</v>
      </c>
      <c r="N111" s="275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323</v>
      </c>
      <c r="AT111" s="241" t="s">
        <v>329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445</v>
      </c>
    </row>
    <row r="112" s="2" customFormat="1" ht="24" customHeight="1">
      <c r="A112" s="41"/>
      <c r="B112" s="42"/>
      <c r="C112" s="230" t="s">
        <v>374</v>
      </c>
      <c r="D112" s="230" t="s">
        <v>282</v>
      </c>
      <c r="E112" s="231" t="s">
        <v>2903</v>
      </c>
      <c r="F112" s="232" t="s">
        <v>2904</v>
      </c>
      <c r="G112" s="233" t="s">
        <v>218</v>
      </c>
      <c r="H112" s="234">
        <v>4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455</v>
      </c>
    </row>
    <row r="113" s="2" customFormat="1" ht="24" customHeight="1">
      <c r="A113" s="41"/>
      <c r="B113" s="42"/>
      <c r="C113" s="266" t="s">
        <v>378</v>
      </c>
      <c r="D113" s="266" t="s">
        <v>329</v>
      </c>
      <c r="E113" s="267" t="s">
        <v>2905</v>
      </c>
      <c r="F113" s="268" t="s">
        <v>2906</v>
      </c>
      <c r="G113" s="269" t="s">
        <v>218</v>
      </c>
      <c r="H113" s="270">
        <v>4.2000000000000002</v>
      </c>
      <c r="I113" s="271"/>
      <c r="J113" s="272">
        <f>ROUND(I113*H113,2)</f>
        <v>0</v>
      </c>
      <c r="K113" s="268" t="s">
        <v>285</v>
      </c>
      <c r="L113" s="273"/>
      <c r="M113" s="274" t="s">
        <v>44</v>
      </c>
      <c r="N113" s="275" t="s">
        <v>53</v>
      </c>
      <c r="O113" s="87"/>
      <c r="P113" s="239">
        <f>O113*H113</f>
        <v>0</v>
      </c>
      <c r="Q113" s="239">
        <v>0.0045700000000000003</v>
      </c>
      <c r="R113" s="239">
        <f>Q113*H113</f>
        <v>0.019194000000000003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323</v>
      </c>
      <c r="AT113" s="241" t="s">
        <v>329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466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2907</v>
      </c>
      <c r="G114" s="244"/>
      <c r="H114" s="248">
        <v>4.2000000000000002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4" customFormat="1">
      <c r="A115" s="14"/>
      <c r="B115" s="255"/>
      <c r="C115" s="256"/>
      <c r="D115" s="245" t="s">
        <v>288</v>
      </c>
      <c r="E115" s="257" t="s">
        <v>44</v>
      </c>
      <c r="F115" s="258" t="s">
        <v>292</v>
      </c>
      <c r="G115" s="256"/>
      <c r="H115" s="259">
        <v>4.2000000000000002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5" t="s">
        <v>288</v>
      </c>
      <c r="AU115" s="265" t="s">
        <v>91</v>
      </c>
      <c r="AV115" s="14" t="s">
        <v>286</v>
      </c>
      <c r="AW115" s="14" t="s">
        <v>42</v>
      </c>
      <c r="AX115" s="14" t="s">
        <v>89</v>
      </c>
      <c r="AY115" s="265" t="s">
        <v>280</v>
      </c>
    </row>
    <row r="116" s="2" customFormat="1" ht="16.5" customHeight="1">
      <c r="A116" s="41"/>
      <c r="B116" s="42"/>
      <c r="C116" s="266" t="s">
        <v>384</v>
      </c>
      <c r="D116" s="266" t="s">
        <v>329</v>
      </c>
      <c r="E116" s="267" t="s">
        <v>2908</v>
      </c>
      <c r="F116" s="268" t="s">
        <v>2909</v>
      </c>
      <c r="G116" s="269" t="s">
        <v>1677</v>
      </c>
      <c r="H116" s="270">
        <v>4</v>
      </c>
      <c r="I116" s="271"/>
      <c r="J116" s="272">
        <f>ROUND(I116*H116,2)</f>
        <v>0</v>
      </c>
      <c r="K116" s="268" t="s">
        <v>44</v>
      </c>
      <c r="L116" s="273"/>
      <c r="M116" s="274" t="s">
        <v>44</v>
      </c>
      <c r="N116" s="275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323</v>
      </c>
      <c r="AT116" s="241" t="s">
        <v>329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478</v>
      </c>
    </row>
    <row r="117" s="2" customFormat="1" ht="24" customHeight="1">
      <c r="A117" s="41"/>
      <c r="B117" s="42"/>
      <c r="C117" s="230" t="s">
        <v>388</v>
      </c>
      <c r="D117" s="230" t="s">
        <v>282</v>
      </c>
      <c r="E117" s="231" t="s">
        <v>2910</v>
      </c>
      <c r="F117" s="232" t="s">
        <v>2911</v>
      </c>
      <c r="G117" s="233" t="s">
        <v>218</v>
      </c>
      <c r="H117" s="234">
        <v>51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489</v>
      </c>
    </row>
    <row r="118" s="2" customFormat="1" ht="24" customHeight="1">
      <c r="A118" s="41"/>
      <c r="B118" s="42"/>
      <c r="C118" s="266" t="s">
        <v>394</v>
      </c>
      <c r="D118" s="266" t="s">
        <v>329</v>
      </c>
      <c r="E118" s="267" t="s">
        <v>2912</v>
      </c>
      <c r="F118" s="268" t="s">
        <v>2913</v>
      </c>
      <c r="G118" s="269" t="s">
        <v>218</v>
      </c>
      <c r="H118" s="270">
        <v>53.549999999999997</v>
      </c>
      <c r="I118" s="271"/>
      <c r="J118" s="272">
        <f>ROUND(I118*H118,2)</f>
        <v>0</v>
      </c>
      <c r="K118" s="268" t="s">
        <v>285</v>
      </c>
      <c r="L118" s="273"/>
      <c r="M118" s="274" t="s">
        <v>44</v>
      </c>
      <c r="N118" s="275" t="s">
        <v>53</v>
      </c>
      <c r="O118" s="87"/>
      <c r="P118" s="239">
        <f>O118*H118</f>
        <v>0</v>
      </c>
      <c r="Q118" s="239">
        <v>0.017590000000000001</v>
      </c>
      <c r="R118" s="239">
        <f>Q118*H118</f>
        <v>0.94194450000000007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323</v>
      </c>
      <c r="AT118" s="241" t="s">
        <v>329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286</v>
      </c>
      <c r="BM118" s="241" t="s">
        <v>497</v>
      </c>
    </row>
    <row r="119" s="2" customFormat="1">
      <c r="A119" s="41"/>
      <c r="B119" s="42"/>
      <c r="C119" s="43"/>
      <c r="D119" s="245" t="s">
        <v>360</v>
      </c>
      <c r="E119" s="43"/>
      <c r="F119" s="276" t="s">
        <v>2914</v>
      </c>
      <c r="G119" s="43"/>
      <c r="H119" s="43"/>
      <c r="I119" s="150"/>
      <c r="J119" s="43"/>
      <c r="K119" s="43"/>
      <c r="L119" s="47"/>
      <c r="M119" s="277"/>
      <c r="N119" s="278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360</v>
      </c>
      <c r="AU119" s="19" t="s">
        <v>91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2915</v>
      </c>
      <c r="G120" s="244"/>
      <c r="H120" s="248">
        <v>53.549999999999997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82</v>
      </c>
      <c r="AY120" s="254" t="s">
        <v>280</v>
      </c>
    </row>
    <row r="121" s="14" customFormat="1">
      <c r="A121" s="14"/>
      <c r="B121" s="255"/>
      <c r="C121" s="256"/>
      <c r="D121" s="245" t="s">
        <v>288</v>
      </c>
      <c r="E121" s="257" t="s">
        <v>44</v>
      </c>
      <c r="F121" s="258" t="s">
        <v>292</v>
      </c>
      <c r="G121" s="256"/>
      <c r="H121" s="259">
        <v>53.549999999999997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5" t="s">
        <v>288</v>
      </c>
      <c r="AU121" s="265" t="s">
        <v>91</v>
      </c>
      <c r="AV121" s="14" t="s">
        <v>286</v>
      </c>
      <c r="AW121" s="14" t="s">
        <v>42</v>
      </c>
      <c r="AX121" s="14" t="s">
        <v>89</v>
      </c>
      <c r="AY121" s="265" t="s">
        <v>280</v>
      </c>
    </row>
    <row r="122" s="2" customFormat="1" ht="16.5" customHeight="1">
      <c r="A122" s="41"/>
      <c r="B122" s="42"/>
      <c r="C122" s="266" t="s">
        <v>7</v>
      </c>
      <c r="D122" s="266" t="s">
        <v>329</v>
      </c>
      <c r="E122" s="267" t="s">
        <v>2916</v>
      </c>
      <c r="F122" s="268" t="s">
        <v>2917</v>
      </c>
      <c r="G122" s="269" t="s">
        <v>1677</v>
      </c>
      <c r="H122" s="270">
        <v>14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323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508</v>
      </c>
    </row>
    <row r="123" s="2" customFormat="1" ht="24" customHeight="1">
      <c r="A123" s="41"/>
      <c r="B123" s="42"/>
      <c r="C123" s="230" t="s">
        <v>403</v>
      </c>
      <c r="D123" s="230" t="s">
        <v>282</v>
      </c>
      <c r="E123" s="231" t="s">
        <v>2918</v>
      </c>
      <c r="F123" s="232" t="s">
        <v>2919</v>
      </c>
      <c r="G123" s="233" t="s">
        <v>218</v>
      </c>
      <c r="H123" s="234">
        <v>144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286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521</v>
      </c>
    </row>
    <row r="124" s="2" customFormat="1" ht="36" customHeight="1">
      <c r="A124" s="41"/>
      <c r="B124" s="42"/>
      <c r="C124" s="266" t="s">
        <v>410</v>
      </c>
      <c r="D124" s="266" t="s">
        <v>329</v>
      </c>
      <c r="E124" s="267" t="s">
        <v>2920</v>
      </c>
      <c r="F124" s="268" t="s">
        <v>2921</v>
      </c>
      <c r="G124" s="269" t="s">
        <v>218</v>
      </c>
      <c r="H124" s="270">
        <v>151.19999999999999</v>
      </c>
      <c r="I124" s="271"/>
      <c r="J124" s="272">
        <f>ROUND(I124*H124,2)</f>
        <v>0</v>
      </c>
      <c r="K124" s="268" t="s">
        <v>2922</v>
      </c>
      <c r="L124" s="273"/>
      <c r="M124" s="274" t="s">
        <v>44</v>
      </c>
      <c r="N124" s="275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323</v>
      </c>
      <c r="AT124" s="241" t="s">
        <v>329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531</v>
      </c>
    </row>
    <row r="125" s="2" customFormat="1">
      <c r="A125" s="41"/>
      <c r="B125" s="42"/>
      <c r="C125" s="43"/>
      <c r="D125" s="245" t="s">
        <v>360</v>
      </c>
      <c r="E125" s="43"/>
      <c r="F125" s="276" t="s">
        <v>2923</v>
      </c>
      <c r="G125" s="43"/>
      <c r="H125" s="43"/>
      <c r="I125" s="150"/>
      <c r="J125" s="43"/>
      <c r="K125" s="43"/>
      <c r="L125" s="47"/>
      <c r="M125" s="277"/>
      <c r="N125" s="278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360</v>
      </c>
      <c r="AU125" s="19" t="s">
        <v>91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2924</v>
      </c>
      <c r="G126" s="244"/>
      <c r="H126" s="248">
        <v>151.19999999999999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82</v>
      </c>
      <c r="AY126" s="254" t="s">
        <v>280</v>
      </c>
    </row>
    <row r="127" s="14" customFormat="1">
      <c r="A127" s="14"/>
      <c r="B127" s="255"/>
      <c r="C127" s="256"/>
      <c r="D127" s="245" t="s">
        <v>288</v>
      </c>
      <c r="E127" s="257" t="s">
        <v>44</v>
      </c>
      <c r="F127" s="258" t="s">
        <v>292</v>
      </c>
      <c r="G127" s="256"/>
      <c r="H127" s="259">
        <v>151.19999999999999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288</v>
      </c>
      <c r="AU127" s="265" t="s">
        <v>91</v>
      </c>
      <c r="AV127" s="14" t="s">
        <v>286</v>
      </c>
      <c r="AW127" s="14" t="s">
        <v>42</v>
      </c>
      <c r="AX127" s="14" t="s">
        <v>89</v>
      </c>
      <c r="AY127" s="265" t="s">
        <v>280</v>
      </c>
    </row>
    <row r="128" s="2" customFormat="1" ht="16.5" customHeight="1">
      <c r="A128" s="41"/>
      <c r="B128" s="42"/>
      <c r="C128" s="266" t="s">
        <v>415</v>
      </c>
      <c r="D128" s="266" t="s">
        <v>329</v>
      </c>
      <c r="E128" s="267" t="s">
        <v>2925</v>
      </c>
      <c r="F128" s="268" t="s">
        <v>2926</v>
      </c>
      <c r="G128" s="269" t="s">
        <v>1677</v>
      </c>
      <c r="H128" s="270">
        <v>29</v>
      </c>
      <c r="I128" s="271"/>
      <c r="J128" s="272">
        <f>ROUND(I128*H128,2)</f>
        <v>0</v>
      </c>
      <c r="K128" s="268" t="s">
        <v>44</v>
      </c>
      <c r="L128" s="273"/>
      <c r="M128" s="274" t="s">
        <v>44</v>
      </c>
      <c r="N128" s="275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323</v>
      </c>
      <c r="AT128" s="241" t="s">
        <v>329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541</v>
      </c>
    </row>
    <row r="129" s="2" customFormat="1" ht="24" customHeight="1">
      <c r="A129" s="41"/>
      <c r="B129" s="42"/>
      <c r="C129" s="230" t="s">
        <v>422</v>
      </c>
      <c r="D129" s="230" t="s">
        <v>282</v>
      </c>
      <c r="E129" s="231" t="s">
        <v>2927</v>
      </c>
      <c r="F129" s="232" t="s">
        <v>2928</v>
      </c>
      <c r="G129" s="233" t="s">
        <v>431</v>
      </c>
      <c r="H129" s="234">
        <v>2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551</v>
      </c>
    </row>
    <row r="130" s="2" customFormat="1" ht="16.5" customHeight="1">
      <c r="A130" s="41"/>
      <c r="B130" s="42"/>
      <c r="C130" s="266" t="s">
        <v>428</v>
      </c>
      <c r="D130" s="266" t="s">
        <v>329</v>
      </c>
      <c r="E130" s="267" t="s">
        <v>2929</v>
      </c>
      <c r="F130" s="268" t="s">
        <v>2930</v>
      </c>
      <c r="G130" s="269" t="s">
        <v>1677</v>
      </c>
      <c r="H130" s="270">
        <v>2</v>
      </c>
      <c r="I130" s="271"/>
      <c r="J130" s="272">
        <f>ROUND(I130*H130,2)</f>
        <v>0</v>
      </c>
      <c r="K130" s="268" t="s">
        <v>44</v>
      </c>
      <c r="L130" s="273"/>
      <c r="M130" s="274" t="s">
        <v>44</v>
      </c>
      <c r="N130" s="275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323</v>
      </c>
      <c r="AT130" s="241" t="s">
        <v>329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561</v>
      </c>
    </row>
    <row r="131" s="2" customFormat="1" ht="36" customHeight="1">
      <c r="A131" s="41"/>
      <c r="B131" s="42"/>
      <c r="C131" s="230" t="s">
        <v>433</v>
      </c>
      <c r="D131" s="230" t="s">
        <v>282</v>
      </c>
      <c r="E131" s="231" t="s">
        <v>2931</v>
      </c>
      <c r="F131" s="232" t="s">
        <v>2932</v>
      </c>
      <c r="G131" s="233" t="s">
        <v>431</v>
      </c>
      <c r="H131" s="234">
        <v>3</v>
      </c>
      <c r="I131" s="235"/>
      <c r="J131" s="236">
        <f>ROUND(I131*H131,2)</f>
        <v>0</v>
      </c>
      <c r="K131" s="232" t="s">
        <v>285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571</v>
      </c>
    </row>
    <row r="132" s="2" customFormat="1" ht="16.5" customHeight="1">
      <c r="A132" s="41"/>
      <c r="B132" s="42"/>
      <c r="C132" s="266" t="s">
        <v>437</v>
      </c>
      <c r="D132" s="266" t="s">
        <v>329</v>
      </c>
      <c r="E132" s="267" t="s">
        <v>2933</v>
      </c>
      <c r="F132" s="268" t="s">
        <v>2934</v>
      </c>
      <c r="G132" s="269" t="s">
        <v>1677</v>
      </c>
      <c r="H132" s="270">
        <v>2</v>
      </c>
      <c r="I132" s="271"/>
      <c r="J132" s="272">
        <f>ROUND(I132*H132,2)</f>
        <v>0</v>
      </c>
      <c r="K132" s="268" t="s">
        <v>44</v>
      </c>
      <c r="L132" s="273"/>
      <c r="M132" s="274" t="s">
        <v>44</v>
      </c>
      <c r="N132" s="275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323</v>
      </c>
      <c r="AT132" s="241" t="s">
        <v>329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581</v>
      </c>
    </row>
    <row r="133" s="2" customFormat="1" ht="16.5" customHeight="1">
      <c r="A133" s="41"/>
      <c r="B133" s="42"/>
      <c r="C133" s="266" t="s">
        <v>441</v>
      </c>
      <c r="D133" s="266" t="s">
        <v>329</v>
      </c>
      <c r="E133" s="267" t="s">
        <v>2935</v>
      </c>
      <c r="F133" s="268" t="s">
        <v>2936</v>
      </c>
      <c r="G133" s="269" t="s">
        <v>1677</v>
      </c>
      <c r="H133" s="270">
        <v>1</v>
      </c>
      <c r="I133" s="271"/>
      <c r="J133" s="272">
        <f>ROUND(I133*H133,2)</f>
        <v>0</v>
      </c>
      <c r="K133" s="268" t="s">
        <v>44</v>
      </c>
      <c r="L133" s="273"/>
      <c r="M133" s="274" t="s">
        <v>44</v>
      </c>
      <c r="N133" s="275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323</v>
      </c>
      <c r="AT133" s="241" t="s">
        <v>329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594</v>
      </c>
    </row>
    <row r="134" s="2" customFormat="1" ht="24" customHeight="1">
      <c r="A134" s="41"/>
      <c r="B134" s="42"/>
      <c r="C134" s="230" t="s">
        <v>445</v>
      </c>
      <c r="D134" s="230" t="s">
        <v>282</v>
      </c>
      <c r="E134" s="231" t="s">
        <v>2937</v>
      </c>
      <c r="F134" s="232" t="s">
        <v>2892</v>
      </c>
      <c r="G134" s="233" t="s">
        <v>431</v>
      </c>
      <c r="H134" s="234">
        <v>1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286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604</v>
      </c>
    </row>
    <row r="135" s="2" customFormat="1" ht="16.5" customHeight="1">
      <c r="A135" s="41"/>
      <c r="B135" s="42"/>
      <c r="C135" s="266" t="s">
        <v>449</v>
      </c>
      <c r="D135" s="266" t="s">
        <v>329</v>
      </c>
      <c r="E135" s="267" t="s">
        <v>2938</v>
      </c>
      <c r="F135" s="268" t="s">
        <v>2939</v>
      </c>
      <c r="G135" s="269" t="s">
        <v>1677</v>
      </c>
      <c r="H135" s="270">
        <v>1</v>
      </c>
      <c r="I135" s="271"/>
      <c r="J135" s="272">
        <f>ROUND(I135*H135,2)</f>
        <v>0</v>
      </c>
      <c r="K135" s="268" t="s">
        <v>44</v>
      </c>
      <c r="L135" s="273"/>
      <c r="M135" s="274" t="s">
        <v>44</v>
      </c>
      <c r="N135" s="275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323</v>
      </c>
      <c r="AT135" s="241" t="s">
        <v>329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286</v>
      </c>
      <c r="BM135" s="241" t="s">
        <v>620</v>
      </c>
    </row>
    <row r="136" s="2" customFormat="1" ht="16.5" customHeight="1">
      <c r="A136" s="41"/>
      <c r="B136" s="42"/>
      <c r="C136" s="230" t="s">
        <v>455</v>
      </c>
      <c r="D136" s="230" t="s">
        <v>282</v>
      </c>
      <c r="E136" s="231" t="s">
        <v>2895</v>
      </c>
      <c r="F136" s="232" t="s">
        <v>2896</v>
      </c>
      <c r="G136" s="233" t="s">
        <v>431</v>
      </c>
      <c r="H136" s="234">
        <v>1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286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286</v>
      </c>
      <c r="BM136" s="241" t="s">
        <v>236</v>
      </c>
    </row>
    <row r="137" s="2" customFormat="1" ht="16.5" customHeight="1">
      <c r="A137" s="41"/>
      <c r="B137" s="42"/>
      <c r="C137" s="266" t="s">
        <v>461</v>
      </c>
      <c r="D137" s="266" t="s">
        <v>329</v>
      </c>
      <c r="E137" s="267" t="s">
        <v>2897</v>
      </c>
      <c r="F137" s="268" t="s">
        <v>2898</v>
      </c>
      <c r="G137" s="269" t="s">
        <v>1677</v>
      </c>
      <c r="H137" s="270">
        <v>1</v>
      </c>
      <c r="I137" s="271"/>
      <c r="J137" s="272">
        <f>ROUND(I137*H137,2)</f>
        <v>0</v>
      </c>
      <c r="K137" s="268" t="s">
        <v>44</v>
      </c>
      <c r="L137" s="273"/>
      <c r="M137" s="274" t="s">
        <v>44</v>
      </c>
      <c r="N137" s="275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323</v>
      </c>
      <c r="AT137" s="241" t="s">
        <v>329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639</v>
      </c>
    </row>
    <row r="138" s="2" customFormat="1" ht="16.5" customHeight="1">
      <c r="A138" s="41"/>
      <c r="B138" s="42"/>
      <c r="C138" s="266" t="s">
        <v>466</v>
      </c>
      <c r="D138" s="266" t="s">
        <v>329</v>
      </c>
      <c r="E138" s="267" t="s">
        <v>2899</v>
      </c>
      <c r="F138" s="268" t="s">
        <v>2900</v>
      </c>
      <c r="G138" s="269" t="s">
        <v>1677</v>
      </c>
      <c r="H138" s="270">
        <v>1</v>
      </c>
      <c r="I138" s="271"/>
      <c r="J138" s="272">
        <f>ROUND(I138*H138,2)</f>
        <v>0</v>
      </c>
      <c r="K138" s="268" t="s">
        <v>44</v>
      </c>
      <c r="L138" s="273"/>
      <c r="M138" s="274" t="s">
        <v>44</v>
      </c>
      <c r="N138" s="275" t="s">
        <v>53</v>
      </c>
      <c r="O138" s="87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323</v>
      </c>
      <c r="AT138" s="241" t="s">
        <v>329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649</v>
      </c>
    </row>
    <row r="139" s="2" customFormat="1" ht="24" customHeight="1">
      <c r="A139" s="41"/>
      <c r="B139" s="42"/>
      <c r="C139" s="230" t="s">
        <v>471</v>
      </c>
      <c r="D139" s="230" t="s">
        <v>282</v>
      </c>
      <c r="E139" s="231" t="s">
        <v>2940</v>
      </c>
      <c r="F139" s="232" t="s">
        <v>2941</v>
      </c>
      <c r="G139" s="233" t="s">
        <v>431</v>
      </c>
      <c r="H139" s="234">
        <v>2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286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286</v>
      </c>
      <c r="BM139" s="241" t="s">
        <v>657</v>
      </c>
    </row>
    <row r="140" s="2" customFormat="1" ht="16.5" customHeight="1">
      <c r="A140" s="41"/>
      <c r="B140" s="42"/>
      <c r="C140" s="266" t="s">
        <v>478</v>
      </c>
      <c r="D140" s="266" t="s">
        <v>329</v>
      </c>
      <c r="E140" s="267" t="s">
        <v>2942</v>
      </c>
      <c r="F140" s="268" t="s">
        <v>2943</v>
      </c>
      <c r="G140" s="269" t="s">
        <v>1677</v>
      </c>
      <c r="H140" s="270">
        <v>2</v>
      </c>
      <c r="I140" s="271"/>
      <c r="J140" s="272">
        <f>ROUND(I140*H140,2)</f>
        <v>0</v>
      </c>
      <c r="K140" s="268" t="s">
        <v>44</v>
      </c>
      <c r="L140" s="273"/>
      <c r="M140" s="274" t="s">
        <v>44</v>
      </c>
      <c r="N140" s="275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323</v>
      </c>
      <c r="AT140" s="241" t="s">
        <v>329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666</v>
      </c>
    </row>
    <row r="141" s="2" customFormat="1" ht="36" customHeight="1">
      <c r="A141" s="41"/>
      <c r="B141" s="42"/>
      <c r="C141" s="230" t="s">
        <v>484</v>
      </c>
      <c r="D141" s="230" t="s">
        <v>282</v>
      </c>
      <c r="E141" s="231" t="s">
        <v>2944</v>
      </c>
      <c r="F141" s="232" t="s">
        <v>2945</v>
      </c>
      <c r="G141" s="233" t="s">
        <v>431</v>
      </c>
      <c r="H141" s="234">
        <v>6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675</v>
      </c>
    </row>
    <row r="142" s="2" customFormat="1" ht="16.5" customHeight="1">
      <c r="A142" s="41"/>
      <c r="B142" s="42"/>
      <c r="C142" s="266" t="s">
        <v>489</v>
      </c>
      <c r="D142" s="266" t="s">
        <v>329</v>
      </c>
      <c r="E142" s="267" t="s">
        <v>2946</v>
      </c>
      <c r="F142" s="268" t="s">
        <v>2947</v>
      </c>
      <c r="G142" s="269" t="s">
        <v>1677</v>
      </c>
      <c r="H142" s="270">
        <v>1</v>
      </c>
      <c r="I142" s="271"/>
      <c r="J142" s="272">
        <f>ROUND(I142*H142,2)</f>
        <v>0</v>
      </c>
      <c r="K142" s="268" t="s">
        <v>44</v>
      </c>
      <c r="L142" s="273"/>
      <c r="M142" s="274" t="s">
        <v>44</v>
      </c>
      <c r="N142" s="275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323</v>
      </c>
      <c r="AT142" s="241" t="s">
        <v>329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686</v>
      </c>
    </row>
    <row r="143" s="2" customFormat="1" ht="16.5" customHeight="1">
      <c r="A143" s="41"/>
      <c r="B143" s="42"/>
      <c r="C143" s="266" t="s">
        <v>493</v>
      </c>
      <c r="D143" s="266" t="s">
        <v>329</v>
      </c>
      <c r="E143" s="267" t="s">
        <v>2948</v>
      </c>
      <c r="F143" s="268" t="s">
        <v>2949</v>
      </c>
      <c r="G143" s="269" t="s">
        <v>1677</v>
      </c>
      <c r="H143" s="270">
        <v>5</v>
      </c>
      <c r="I143" s="271"/>
      <c r="J143" s="272">
        <f>ROUND(I143*H143,2)</f>
        <v>0</v>
      </c>
      <c r="K143" s="268" t="s">
        <v>44</v>
      </c>
      <c r="L143" s="273"/>
      <c r="M143" s="274" t="s">
        <v>44</v>
      </c>
      <c r="N143" s="275" t="s">
        <v>53</v>
      </c>
      <c r="O143" s="87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323</v>
      </c>
      <c r="AT143" s="241" t="s">
        <v>329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286</v>
      </c>
      <c r="BM143" s="241" t="s">
        <v>696</v>
      </c>
    </row>
    <row r="144" s="13" customFormat="1">
      <c r="A144" s="13"/>
      <c r="B144" s="243"/>
      <c r="C144" s="244"/>
      <c r="D144" s="245" t="s">
        <v>288</v>
      </c>
      <c r="E144" s="246" t="s">
        <v>44</v>
      </c>
      <c r="F144" s="247" t="s">
        <v>2950</v>
      </c>
      <c r="G144" s="244"/>
      <c r="H144" s="248">
        <v>5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288</v>
      </c>
      <c r="AU144" s="254" t="s">
        <v>91</v>
      </c>
      <c r="AV144" s="13" t="s">
        <v>91</v>
      </c>
      <c r="AW144" s="13" t="s">
        <v>42</v>
      </c>
      <c r="AX144" s="13" t="s">
        <v>82</v>
      </c>
      <c r="AY144" s="254" t="s">
        <v>280</v>
      </c>
    </row>
    <row r="145" s="14" customFormat="1">
      <c r="A145" s="14"/>
      <c r="B145" s="255"/>
      <c r="C145" s="256"/>
      <c r="D145" s="245" t="s">
        <v>288</v>
      </c>
      <c r="E145" s="257" t="s">
        <v>44</v>
      </c>
      <c r="F145" s="258" t="s">
        <v>292</v>
      </c>
      <c r="G145" s="256"/>
      <c r="H145" s="259">
        <v>5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288</v>
      </c>
      <c r="AU145" s="265" t="s">
        <v>91</v>
      </c>
      <c r="AV145" s="14" t="s">
        <v>286</v>
      </c>
      <c r="AW145" s="14" t="s">
        <v>42</v>
      </c>
      <c r="AX145" s="14" t="s">
        <v>89</v>
      </c>
      <c r="AY145" s="265" t="s">
        <v>280</v>
      </c>
    </row>
    <row r="146" s="2" customFormat="1" ht="24" customHeight="1">
      <c r="A146" s="41"/>
      <c r="B146" s="42"/>
      <c r="C146" s="230" t="s">
        <v>497</v>
      </c>
      <c r="D146" s="230" t="s">
        <v>282</v>
      </c>
      <c r="E146" s="231" t="s">
        <v>2951</v>
      </c>
      <c r="F146" s="232" t="s">
        <v>2952</v>
      </c>
      <c r="G146" s="233" t="s">
        <v>431</v>
      </c>
      <c r="H146" s="234">
        <v>2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711</v>
      </c>
    </row>
    <row r="147" s="2" customFormat="1" ht="16.5" customHeight="1">
      <c r="A147" s="41"/>
      <c r="B147" s="42"/>
      <c r="C147" s="266" t="s">
        <v>501</v>
      </c>
      <c r="D147" s="266" t="s">
        <v>329</v>
      </c>
      <c r="E147" s="267" t="s">
        <v>2953</v>
      </c>
      <c r="F147" s="268" t="s">
        <v>2954</v>
      </c>
      <c r="G147" s="269" t="s">
        <v>1677</v>
      </c>
      <c r="H147" s="270">
        <v>2</v>
      </c>
      <c r="I147" s="271"/>
      <c r="J147" s="272">
        <f>ROUND(I147*H147,2)</f>
        <v>0</v>
      </c>
      <c r="K147" s="268" t="s">
        <v>44</v>
      </c>
      <c r="L147" s="273"/>
      <c r="M147" s="274" t="s">
        <v>44</v>
      </c>
      <c r="N147" s="275" t="s">
        <v>53</v>
      </c>
      <c r="O147" s="87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323</v>
      </c>
      <c r="AT147" s="241" t="s">
        <v>329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724</v>
      </c>
    </row>
    <row r="148" s="2" customFormat="1" ht="36" customHeight="1">
      <c r="A148" s="41"/>
      <c r="B148" s="42"/>
      <c r="C148" s="230" t="s">
        <v>508</v>
      </c>
      <c r="D148" s="230" t="s">
        <v>282</v>
      </c>
      <c r="E148" s="231" t="s">
        <v>2955</v>
      </c>
      <c r="F148" s="232" t="s">
        <v>2956</v>
      </c>
      <c r="G148" s="233" t="s">
        <v>431</v>
      </c>
      <c r="H148" s="234">
        <v>25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286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286</v>
      </c>
      <c r="BM148" s="241" t="s">
        <v>736</v>
      </c>
    </row>
    <row r="149" s="2" customFormat="1" ht="16.5" customHeight="1">
      <c r="A149" s="41"/>
      <c r="B149" s="42"/>
      <c r="C149" s="266" t="s">
        <v>516</v>
      </c>
      <c r="D149" s="266" t="s">
        <v>329</v>
      </c>
      <c r="E149" s="267" t="s">
        <v>2957</v>
      </c>
      <c r="F149" s="268" t="s">
        <v>2958</v>
      </c>
      <c r="G149" s="269" t="s">
        <v>1677</v>
      </c>
      <c r="H149" s="270">
        <v>12</v>
      </c>
      <c r="I149" s="271"/>
      <c r="J149" s="272">
        <f>ROUND(I149*H149,2)</f>
        <v>0</v>
      </c>
      <c r="K149" s="268" t="s">
        <v>44</v>
      </c>
      <c r="L149" s="273"/>
      <c r="M149" s="274" t="s">
        <v>44</v>
      </c>
      <c r="N149" s="275" t="s">
        <v>53</v>
      </c>
      <c r="O149" s="87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323</v>
      </c>
      <c r="AT149" s="241" t="s">
        <v>329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746</v>
      </c>
    </row>
    <row r="150" s="2" customFormat="1" ht="16.5" customHeight="1">
      <c r="A150" s="41"/>
      <c r="B150" s="42"/>
      <c r="C150" s="266" t="s">
        <v>521</v>
      </c>
      <c r="D150" s="266" t="s">
        <v>329</v>
      </c>
      <c r="E150" s="267" t="s">
        <v>2959</v>
      </c>
      <c r="F150" s="268" t="s">
        <v>2960</v>
      </c>
      <c r="G150" s="269" t="s">
        <v>1677</v>
      </c>
      <c r="H150" s="270">
        <v>7</v>
      </c>
      <c r="I150" s="271"/>
      <c r="J150" s="272">
        <f>ROUND(I150*H150,2)</f>
        <v>0</v>
      </c>
      <c r="K150" s="268" t="s">
        <v>44</v>
      </c>
      <c r="L150" s="273"/>
      <c r="M150" s="274" t="s">
        <v>44</v>
      </c>
      <c r="N150" s="275" t="s">
        <v>53</v>
      </c>
      <c r="O150" s="87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323</v>
      </c>
      <c r="AT150" s="241" t="s">
        <v>329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286</v>
      </c>
      <c r="BM150" s="241" t="s">
        <v>755</v>
      </c>
    </row>
    <row r="151" s="13" customFormat="1">
      <c r="A151" s="13"/>
      <c r="B151" s="243"/>
      <c r="C151" s="244"/>
      <c r="D151" s="245" t="s">
        <v>288</v>
      </c>
      <c r="E151" s="246" t="s">
        <v>44</v>
      </c>
      <c r="F151" s="247" t="s">
        <v>2961</v>
      </c>
      <c r="G151" s="244"/>
      <c r="H151" s="248">
        <v>7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288</v>
      </c>
      <c r="AU151" s="254" t="s">
        <v>91</v>
      </c>
      <c r="AV151" s="13" t="s">
        <v>91</v>
      </c>
      <c r="AW151" s="13" t="s">
        <v>42</v>
      </c>
      <c r="AX151" s="13" t="s">
        <v>82</v>
      </c>
      <c r="AY151" s="254" t="s">
        <v>280</v>
      </c>
    </row>
    <row r="152" s="14" customFormat="1">
      <c r="A152" s="14"/>
      <c r="B152" s="255"/>
      <c r="C152" s="256"/>
      <c r="D152" s="245" t="s">
        <v>288</v>
      </c>
      <c r="E152" s="257" t="s">
        <v>44</v>
      </c>
      <c r="F152" s="258" t="s">
        <v>292</v>
      </c>
      <c r="G152" s="256"/>
      <c r="H152" s="259">
        <v>7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288</v>
      </c>
      <c r="AU152" s="265" t="s">
        <v>91</v>
      </c>
      <c r="AV152" s="14" t="s">
        <v>286</v>
      </c>
      <c r="AW152" s="14" t="s">
        <v>42</v>
      </c>
      <c r="AX152" s="14" t="s">
        <v>89</v>
      </c>
      <c r="AY152" s="265" t="s">
        <v>280</v>
      </c>
    </row>
    <row r="153" s="2" customFormat="1" ht="16.5" customHeight="1">
      <c r="A153" s="41"/>
      <c r="B153" s="42"/>
      <c r="C153" s="266" t="s">
        <v>526</v>
      </c>
      <c r="D153" s="266" t="s">
        <v>329</v>
      </c>
      <c r="E153" s="267" t="s">
        <v>2962</v>
      </c>
      <c r="F153" s="268" t="s">
        <v>2963</v>
      </c>
      <c r="G153" s="269" t="s">
        <v>1677</v>
      </c>
      <c r="H153" s="270">
        <v>1</v>
      </c>
      <c r="I153" s="271"/>
      <c r="J153" s="272">
        <f>ROUND(I153*H153,2)</f>
        <v>0</v>
      </c>
      <c r="K153" s="268" t="s">
        <v>44</v>
      </c>
      <c r="L153" s="273"/>
      <c r="M153" s="274" t="s">
        <v>44</v>
      </c>
      <c r="N153" s="275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323</v>
      </c>
      <c r="AT153" s="241" t="s">
        <v>329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760</v>
      </c>
    </row>
    <row r="154" s="2" customFormat="1" ht="24" customHeight="1">
      <c r="A154" s="41"/>
      <c r="B154" s="42"/>
      <c r="C154" s="266" t="s">
        <v>531</v>
      </c>
      <c r="D154" s="266" t="s">
        <v>329</v>
      </c>
      <c r="E154" s="267" t="s">
        <v>2964</v>
      </c>
      <c r="F154" s="268" t="s">
        <v>2965</v>
      </c>
      <c r="G154" s="269" t="s">
        <v>431</v>
      </c>
      <c r="H154" s="270">
        <v>5</v>
      </c>
      <c r="I154" s="271"/>
      <c r="J154" s="272">
        <f>ROUND(I154*H154,2)</f>
        <v>0</v>
      </c>
      <c r="K154" s="268" t="s">
        <v>44</v>
      </c>
      <c r="L154" s="273"/>
      <c r="M154" s="274" t="s">
        <v>44</v>
      </c>
      <c r="N154" s="275" t="s">
        <v>53</v>
      </c>
      <c r="O154" s="87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323</v>
      </c>
      <c r="AT154" s="241" t="s">
        <v>329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286</v>
      </c>
      <c r="BM154" s="241" t="s">
        <v>772</v>
      </c>
    </row>
    <row r="155" s="2" customFormat="1" ht="16.5" customHeight="1">
      <c r="A155" s="41"/>
      <c r="B155" s="42"/>
      <c r="C155" s="230" t="s">
        <v>536</v>
      </c>
      <c r="D155" s="230" t="s">
        <v>282</v>
      </c>
      <c r="E155" s="231" t="s">
        <v>2966</v>
      </c>
      <c r="F155" s="232" t="s">
        <v>2967</v>
      </c>
      <c r="G155" s="233" t="s">
        <v>218</v>
      </c>
      <c r="H155" s="234">
        <v>200</v>
      </c>
      <c r="I155" s="235"/>
      <c r="J155" s="236">
        <f>ROUND(I155*H155,2)</f>
        <v>0</v>
      </c>
      <c r="K155" s="232" t="s">
        <v>285</v>
      </c>
      <c r="L155" s="47"/>
      <c r="M155" s="237" t="s">
        <v>44</v>
      </c>
      <c r="N155" s="238" t="s">
        <v>53</v>
      </c>
      <c r="O155" s="87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286</v>
      </c>
      <c r="AT155" s="241" t="s">
        <v>282</v>
      </c>
      <c r="AU155" s="241" t="s">
        <v>91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286</v>
      </c>
      <c r="BM155" s="241" t="s">
        <v>779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2968</v>
      </c>
      <c r="G156" s="244"/>
      <c r="H156" s="248">
        <v>200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82</v>
      </c>
      <c r="AY156" s="254" t="s">
        <v>280</v>
      </c>
    </row>
    <row r="157" s="14" customFormat="1">
      <c r="A157" s="14"/>
      <c r="B157" s="255"/>
      <c r="C157" s="256"/>
      <c r="D157" s="245" t="s">
        <v>288</v>
      </c>
      <c r="E157" s="257" t="s">
        <v>44</v>
      </c>
      <c r="F157" s="258" t="s">
        <v>292</v>
      </c>
      <c r="G157" s="256"/>
      <c r="H157" s="259">
        <v>200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288</v>
      </c>
      <c r="AU157" s="265" t="s">
        <v>91</v>
      </c>
      <c r="AV157" s="14" t="s">
        <v>286</v>
      </c>
      <c r="AW157" s="14" t="s">
        <v>42</v>
      </c>
      <c r="AX157" s="14" t="s">
        <v>89</v>
      </c>
      <c r="AY157" s="265" t="s">
        <v>280</v>
      </c>
    </row>
    <row r="158" s="2" customFormat="1" ht="16.5" customHeight="1">
      <c r="A158" s="41"/>
      <c r="B158" s="42"/>
      <c r="C158" s="230" t="s">
        <v>541</v>
      </c>
      <c r="D158" s="230" t="s">
        <v>282</v>
      </c>
      <c r="E158" s="231" t="s">
        <v>2969</v>
      </c>
      <c r="F158" s="232" t="s">
        <v>2970</v>
      </c>
      <c r="G158" s="233" t="s">
        <v>218</v>
      </c>
      <c r="H158" s="234">
        <v>215</v>
      </c>
      <c r="I158" s="235"/>
      <c r="J158" s="236">
        <f>ROUND(I158*H158,2)</f>
        <v>0</v>
      </c>
      <c r="K158" s="232" t="s">
        <v>285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0.00020000000000000001</v>
      </c>
      <c r="R158" s="239">
        <f>Q158*H158</f>
        <v>0.043000000000000003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286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286</v>
      </c>
      <c r="BM158" s="241" t="s">
        <v>789</v>
      </c>
    </row>
    <row r="159" s="2" customFormat="1" ht="16.5" customHeight="1">
      <c r="A159" s="41"/>
      <c r="B159" s="42"/>
      <c r="C159" s="230" t="s">
        <v>546</v>
      </c>
      <c r="D159" s="230" t="s">
        <v>282</v>
      </c>
      <c r="E159" s="231" t="s">
        <v>2971</v>
      </c>
      <c r="F159" s="232" t="s">
        <v>2972</v>
      </c>
      <c r="G159" s="233" t="s">
        <v>218</v>
      </c>
      <c r="H159" s="234">
        <v>205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0.00012999999999999999</v>
      </c>
      <c r="R159" s="239">
        <f>Q159*H159</f>
        <v>0.026649999999999997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799</v>
      </c>
    </row>
    <row r="160" s="2" customFormat="1" ht="24" customHeight="1">
      <c r="A160" s="41"/>
      <c r="B160" s="42"/>
      <c r="C160" s="230" t="s">
        <v>551</v>
      </c>
      <c r="D160" s="230" t="s">
        <v>282</v>
      </c>
      <c r="E160" s="231" t="s">
        <v>2973</v>
      </c>
      <c r="F160" s="232" t="s">
        <v>2974</v>
      </c>
      <c r="G160" s="233" t="s">
        <v>431</v>
      </c>
      <c r="H160" s="234">
        <v>2</v>
      </c>
      <c r="I160" s="235"/>
      <c r="J160" s="236">
        <f>ROUND(I160*H160,2)</f>
        <v>0</v>
      </c>
      <c r="K160" s="232" t="s">
        <v>44</v>
      </c>
      <c r="L160" s="47"/>
      <c r="M160" s="237" t="s">
        <v>44</v>
      </c>
      <c r="N160" s="238" t="s">
        <v>53</v>
      </c>
      <c r="O160" s="87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286</v>
      </c>
      <c r="AT160" s="241" t="s">
        <v>282</v>
      </c>
      <c r="AU160" s="241" t="s">
        <v>91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286</v>
      </c>
      <c r="BM160" s="241" t="s">
        <v>810</v>
      </c>
    </row>
    <row r="161" s="2" customFormat="1" ht="24" customHeight="1">
      <c r="A161" s="41"/>
      <c r="B161" s="42"/>
      <c r="C161" s="230" t="s">
        <v>556</v>
      </c>
      <c r="D161" s="230" t="s">
        <v>282</v>
      </c>
      <c r="E161" s="231" t="s">
        <v>2975</v>
      </c>
      <c r="F161" s="232" t="s">
        <v>2976</v>
      </c>
      <c r="G161" s="233" t="s">
        <v>431</v>
      </c>
      <c r="H161" s="234">
        <v>5</v>
      </c>
      <c r="I161" s="235"/>
      <c r="J161" s="236">
        <f>ROUND(I161*H161,2)</f>
        <v>0</v>
      </c>
      <c r="K161" s="232" t="s">
        <v>44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286</v>
      </c>
      <c r="AT161" s="241" t="s">
        <v>282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820</v>
      </c>
    </row>
    <row r="162" s="2" customFormat="1" ht="16.5" customHeight="1">
      <c r="A162" s="41"/>
      <c r="B162" s="42"/>
      <c r="C162" s="230" t="s">
        <v>561</v>
      </c>
      <c r="D162" s="230" t="s">
        <v>282</v>
      </c>
      <c r="E162" s="231" t="s">
        <v>2977</v>
      </c>
      <c r="F162" s="232" t="s">
        <v>2978</v>
      </c>
      <c r="G162" s="233" t="s">
        <v>431</v>
      </c>
      <c r="H162" s="234">
        <v>5</v>
      </c>
      <c r="I162" s="235"/>
      <c r="J162" s="236">
        <f>ROUND(I162*H162,2)</f>
        <v>0</v>
      </c>
      <c r="K162" s="232" t="s">
        <v>44</v>
      </c>
      <c r="L162" s="47"/>
      <c r="M162" s="237" t="s">
        <v>44</v>
      </c>
      <c r="N162" s="238" t="s">
        <v>53</v>
      </c>
      <c r="O162" s="87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286</v>
      </c>
      <c r="AT162" s="241" t="s">
        <v>282</v>
      </c>
      <c r="AU162" s="241" t="s">
        <v>91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286</v>
      </c>
      <c r="BM162" s="241" t="s">
        <v>829</v>
      </c>
    </row>
    <row r="163" s="2" customFormat="1" ht="24" customHeight="1">
      <c r="A163" s="41"/>
      <c r="B163" s="42"/>
      <c r="C163" s="230" t="s">
        <v>566</v>
      </c>
      <c r="D163" s="230" t="s">
        <v>282</v>
      </c>
      <c r="E163" s="231" t="s">
        <v>2979</v>
      </c>
      <c r="F163" s="232" t="s">
        <v>2980</v>
      </c>
      <c r="G163" s="233" t="s">
        <v>431</v>
      </c>
      <c r="H163" s="234">
        <v>12</v>
      </c>
      <c r="I163" s="235"/>
      <c r="J163" s="236">
        <f>ROUND(I163*H163,2)</f>
        <v>0</v>
      </c>
      <c r="K163" s="232" t="s">
        <v>44</v>
      </c>
      <c r="L163" s="47"/>
      <c r="M163" s="237" t="s">
        <v>44</v>
      </c>
      <c r="N163" s="238" t="s">
        <v>53</v>
      </c>
      <c r="O163" s="87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286</v>
      </c>
      <c r="AT163" s="241" t="s">
        <v>282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286</v>
      </c>
      <c r="BM163" s="241" t="s">
        <v>838</v>
      </c>
    </row>
    <row r="164" s="2" customFormat="1" ht="24" customHeight="1">
      <c r="A164" s="41"/>
      <c r="B164" s="42"/>
      <c r="C164" s="230" t="s">
        <v>571</v>
      </c>
      <c r="D164" s="230" t="s">
        <v>282</v>
      </c>
      <c r="E164" s="231" t="s">
        <v>2981</v>
      </c>
      <c r="F164" s="232" t="s">
        <v>2982</v>
      </c>
      <c r="G164" s="233" t="s">
        <v>431</v>
      </c>
      <c r="H164" s="234">
        <v>3</v>
      </c>
      <c r="I164" s="235"/>
      <c r="J164" s="236">
        <f>ROUND(I164*H164,2)</f>
        <v>0</v>
      </c>
      <c r="K164" s="232" t="s">
        <v>44</v>
      </c>
      <c r="L164" s="47"/>
      <c r="M164" s="237" t="s">
        <v>44</v>
      </c>
      <c r="N164" s="238" t="s">
        <v>53</v>
      </c>
      <c r="O164" s="87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286</v>
      </c>
      <c r="AT164" s="241" t="s">
        <v>282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847</v>
      </c>
    </row>
    <row r="165" s="2" customFormat="1" ht="24" customHeight="1">
      <c r="A165" s="41"/>
      <c r="B165" s="42"/>
      <c r="C165" s="230" t="s">
        <v>576</v>
      </c>
      <c r="D165" s="230" t="s">
        <v>282</v>
      </c>
      <c r="E165" s="231" t="s">
        <v>2983</v>
      </c>
      <c r="F165" s="232" t="s">
        <v>2984</v>
      </c>
      <c r="G165" s="233" t="s">
        <v>431</v>
      </c>
      <c r="H165" s="234">
        <v>2</v>
      </c>
      <c r="I165" s="235"/>
      <c r="J165" s="236">
        <f>ROUND(I165*H165,2)</f>
        <v>0</v>
      </c>
      <c r="K165" s="232" t="s">
        <v>44</v>
      </c>
      <c r="L165" s="47"/>
      <c r="M165" s="237" t="s">
        <v>44</v>
      </c>
      <c r="N165" s="238" t="s">
        <v>53</v>
      </c>
      <c r="O165" s="87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286</v>
      </c>
      <c r="AT165" s="241" t="s">
        <v>282</v>
      </c>
      <c r="AU165" s="241" t="s">
        <v>91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286</v>
      </c>
      <c r="BM165" s="241" t="s">
        <v>857</v>
      </c>
    </row>
    <row r="166" s="2" customFormat="1" ht="24" customHeight="1">
      <c r="A166" s="41"/>
      <c r="B166" s="42"/>
      <c r="C166" s="230" t="s">
        <v>581</v>
      </c>
      <c r="D166" s="230" t="s">
        <v>282</v>
      </c>
      <c r="E166" s="231" t="s">
        <v>2951</v>
      </c>
      <c r="F166" s="232" t="s">
        <v>2952</v>
      </c>
      <c r="G166" s="233" t="s">
        <v>431</v>
      </c>
      <c r="H166" s="234">
        <v>2</v>
      </c>
      <c r="I166" s="235"/>
      <c r="J166" s="236">
        <f>ROUND(I166*H166,2)</f>
        <v>0</v>
      </c>
      <c r="K166" s="232" t="s">
        <v>285</v>
      </c>
      <c r="L166" s="47"/>
      <c r="M166" s="237" t="s">
        <v>44</v>
      </c>
      <c r="N166" s="238" t="s">
        <v>53</v>
      </c>
      <c r="O166" s="87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286</v>
      </c>
      <c r="AT166" s="241" t="s">
        <v>282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286</v>
      </c>
      <c r="BM166" s="241" t="s">
        <v>865</v>
      </c>
    </row>
    <row r="167" s="2" customFormat="1" ht="24" customHeight="1">
      <c r="A167" s="41"/>
      <c r="B167" s="42"/>
      <c r="C167" s="266" t="s">
        <v>586</v>
      </c>
      <c r="D167" s="266" t="s">
        <v>329</v>
      </c>
      <c r="E167" s="267" t="s">
        <v>2985</v>
      </c>
      <c r="F167" s="268" t="s">
        <v>2986</v>
      </c>
      <c r="G167" s="269" t="s">
        <v>1677</v>
      </c>
      <c r="H167" s="270">
        <v>2</v>
      </c>
      <c r="I167" s="271"/>
      <c r="J167" s="272">
        <f>ROUND(I167*H167,2)</f>
        <v>0</v>
      </c>
      <c r="K167" s="268" t="s">
        <v>44</v>
      </c>
      <c r="L167" s="273"/>
      <c r="M167" s="274" t="s">
        <v>44</v>
      </c>
      <c r="N167" s="275" t="s">
        <v>53</v>
      </c>
      <c r="O167" s="87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1" t="s">
        <v>323</v>
      </c>
      <c r="AT167" s="241" t="s">
        <v>329</v>
      </c>
      <c r="AU167" s="241" t="s">
        <v>91</v>
      </c>
      <c r="AY167" s="19" t="s">
        <v>280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89</v>
      </c>
      <c r="BK167" s="242">
        <f>ROUND(I167*H167,2)</f>
        <v>0</v>
      </c>
      <c r="BL167" s="19" t="s">
        <v>286</v>
      </c>
      <c r="BM167" s="241" t="s">
        <v>873</v>
      </c>
    </row>
    <row r="168" s="2" customFormat="1" ht="24" customHeight="1">
      <c r="A168" s="41"/>
      <c r="B168" s="42"/>
      <c r="C168" s="230" t="s">
        <v>594</v>
      </c>
      <c r="D168" s="230" t="s">
        <v>282</v>
      </c>
      <c r="E168" s="231" t="s">
        <v>2987</v>
      </c>
      <c r="F168" s="232" t="s">
        <v>2988</v>
      </c>
      <c r="G168" s="233" t="s">
        <v>431</v>
      </c>
      <c r="H168" s="234">
        <v>1</v>
      </c>
      <c r="I168" s="235"/>
      <c r="J168" s="236">
        <f>ROUND(I168*H168,2)</f>
        <v>0</v>
      </c>
      <c r="K168" s="232" t="s">
        <v>44</v>
      </c>
      <c r="L168" s="47"/>
      <c r="M168" s="237" t="s">
        <v>44</v>
      </c>
      <c r="N168" s="238" t="s">
        <v>53</v>
      </c>
      <c r="O168" s="87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286</v>
      </c>
      <c r="AT168" s="241" t="s">
        <v>282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286</v>
      </c>
      <c r="BM168" s="241" t="s">
        <v>881</v>
      </c>
    </row>
    <row r="169" s="2" customFormat="1" ht="36" customHeight="1">
      <c r="A169" s="41"/>
      <c r="B169" s="42"/>
      <c r="C169" s="230" t="s">
        <v>598</v>
      </c>
      <c r="D169" s="230" t="s">
        <v>282</v>
      </c>
      <c r="E169" s="231" t="s">
        <v>2989</v>
      </c>
      <c r="F169" s="232" t="s">
        <v>2990</v>
      </c>
      <c r="G169" s="233" t="s">
        <v>431</v>
      </c>
      <c r="H169" s="234">
        <v>1</v>
      </c>
      <c r="I169" s="235"/>
      <c r="J169" s="236">
        <f>ROUND(I169*H169,2)</f>
        <v>0</v>
      </c>
      <c r="K169" s="232" t="s">
        <v>285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2.0000000000000002E-05</v>
      </c>
      <c r="R169" s="239">
        <f>Q169*H169</f>
        <v>2.0000000000000002E-05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893</v>
      </c>
    </row>
    <row r="170" s="2" customFormat="1" ht="16.5" customHeight="1">
      <c r="A170" s="41"/>
      <c r="B170" s="42"/>
      <c r="C170" s="266" t="s">
        <v>604</v>
      </c>
      <c r="D170" s="266" t="s">
        <v>329</v>
      </c>
      <c r="E170" s="267" t="s">
        <v>2991</v>
      </c>
      <c r="F170" s="268" t="s">
        <v>2992</v>
      </c>
      <c r="G170" s="269" t="s">
        <v>1677</v>
      </c>
      <c r="H170" s="270">
        <v>1</v>
      </c>
      <c r="I170" s="271"/>
      <c r="J170" s="272">
        <f>ROUND(I170*H170,2)</f>
        <v>0</v>
      </c>
      <c r="K170" s="268" t="s">
        <v>44</v>
      </c>
      <c r="L170" s="273"/>
      <c r="M170" s="274" t="s">
        <v>44</v>
      </c>
      <c r="N170" s="275" t="s">
        <v>53</v>
      </c>
      <c r="O170" s="87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1" t="s">
        <v>323</v>
      </c>
      <c r="AT170" s="241" t="s">
        <v>329</v>
      </c>
      <c r="AU170" s="241" t="s">
        <v>91</v>
      </c>
      <c r="AY170" s="19" t="s">
        <v>280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89</v>
      </c>
      <c r="BK170" s="242">
        <f>ROUND(I170*H170,2)</f>
        <v>0</v>
      </c>
      <c r="BL170" s="19" t="s">
        <v>286</v>
      </c>
      <c r="BM170" s="241" t="s">
        <v>903</v>
      </c>
    </row>
    <row r="171" s="2" customFormat="1" ht="16.5" customHeight="1">
      <c r="A171" s="41"/>
      <c r="B171" s="42"/>
      <c r="C171" s="266" t="s">
        <v>610</v>
      </c>
      <c r="D171" s="266" t="s">
        <v>329</v>
      </c>
      <c r="E171" s="267" t="s">
        <v>2993</v>
      </c>
      <c r="F171" s="268" t="s">
        <v>2994</v>
      </c>
      <c r="G171" s="269" t="s">
        <v>1677</v>
      </c>
      <c r="H171" s="270">
        <v>1</v>
      </c>
      <c r="I171" s="271"/>
      <c r="J171" s="272">
        <f>ROUND(I171*H171,2)</f>
        <v>0</v>
      </c>
      <c r="K171" s="268" t="s">
        <v>44</v>
      </c>
      <c r="L171" s="273"/>
      <c r="M171" s="274" t="s">
        <v>44</v>
      </c>
      <c r="N171" s="275" t="s">
        <v>53</v>
      </c>
      <c r="O171" s="87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1" t="s">
        <v>323</v>
      </c>
      <c r="AT171" s="241" t="s">
        <v>329</v>
      </c>
      <c r="AU171" s="241" t="s">
        <v>91</v>
      </c>
      <c r="AY171" s="19" t="s">
        <v>280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89</v>
      </c>
      <c r="BK171" s="242">
        <f>ROUND(I171*H171,2)</f>
        <v>0</v>
      </c>
      <c r="BL171" s="19" t="s">
        <v>286</v>
      </c>
      <c r="BM171" s="241" t="s">
        <v>913</v>
      </c>
    </row>
    <row r="172" s="2" customFormat="1" ht="16.5" customHeight="1">
      <c r="A172" s="41"/>
      <c r="B172" s="42"/>
      <c r="C172" s="230" t="s">
        <v>620</v>
      </c>
      <c r="D172" s="230" t="s">
        <v>282</v>
      </c>
      <c r="E172" s="231" t="s">
        <v>2895</v>
      </c>
      <c r="F172" s="232" t="s">
        <v>2896</v>
      </c>
      <c r="G172" s="233" t="s">
        <v>431</v>
      </c>
      <c r="H172" s="234">
        <v>7</v>
      </c>
      <c r="I172" s="235"/>
      <c r="J172" s="236">
        <f>ROUND(I172*H172,2)</f>
        <v>0</v>
      </c>
      <c r="K172" s="232" t="s">
        <v>285</v>
      </c>
      <c r="L172" s="47"/>
      <c r="M172" s="237" t="s">
        <v>44</v>
      </c>
      <c r="N172" s="238" t="s">
        <v>53</v>
      </c>
      <c r="O172" s="87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1" t="s">
        <v>286</v>
      </c>
      <c r="AT172" s="241" t="s">
        <v>282</v>
      </c>
      <c r="AU172" s="241" t="s">
        <v>91</v>
      </c>
      <c r="AY172" s="19" t="s">
        <v>280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89</v>
      </c>
      <c r="BK172" s="242">
        <f>ROUND(I172*H172,2)</f>
        <v>0</v>
      </c>
      <c r="BL172" s="19" t="s">
        <v>286</v>
      </c>
      <c r="BM172" s="241" t="s">
        <v>928</v>
      </c>
    </row>
    <row r="173" s="2" customFormat="1" ht="16.5" customHeight="1">
      <c r="A173" s="41"/>
      <c r="B173" s="42"/>
      <c r="C173" s="266" t="s">
        <v>624</v>
      </c>
      <c r="D173" s="266" t="s">
        <v>329</v>
      </c>
      <c r="E173" s="267" t="s">
        <v>2995</v>
      </c>
      <c r="F173" s="268" t="s">
        <v>2996</v>
      </c>
      <c r="G173" s="269" t="s">
        <v>1677</v>
      </c>
      <c r="H173" s="270">
        <v>7</v>
      </c>
      <c r="I173" s="271"/>
      <c r="J173" s="272">
        <f>ROUND(I173*H173,2)</f>
        <v>0</v>
      </c>
      <c r="K173" s="268" t="s">
        <v>44</v>
      </c>
      <c r="L173" s="273"/>
      <c r="M173" s="274" t="s">
        <v>44</v>
      </c>
      <c r="N173" s="275" t="s">
        <v>53</v>
      </c>
      <c r="O173" s="87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323</v>
      </c>
      <c r="AT173" s="241" t="s">
        <v>329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938</v>
      </c>
    </row>
    <row r="174" s="2" customFormat="1" ht="16.5" customHeight="1">
      <c r="A174" s="41"/>
      <c r="B174" s="42"/>
      <c r="C174" s="266" t="s">
        <v>236</v>
      </c>
      <c r="D174" s="266" t="s">
        <v>329</v>
      </c>
      <c r="E174" s="267" t="s">
        <v>2897</v>
      </c>
      <c r="F174" s="268" t="s">
        <v>2898</v>
      </c>
      <c r="G174" s="269" t="s">
        <v>1677</v>
      </c>
      <c r="H174" s="270">
        <v>7</v>
      </c>
      <c r="I174" s="271"/>
      <c r="J174" s="272">
        <f>ROUND(I174*H174,2)</f>
        <v>0</v>
      </c>
      <c r="K174" s="268" t="s">
        <v>44</v>
      </c>
      <c r="L174" s="273"/>
      <c r="M174" s="274" t="s">
        <v>44</v>
      </c>
      <c r="N174" s="275" t="s">
        <v>53</v>
      </c>
      <c r="O174" s="87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1" t="s">
        <v>323</v>
      </c>
      <c r="AT174" s="241" t="s">
        <v>329</v>
      </c>
      <c r="AU174" s="241" t="s">
        <v>91</v>
      </c>
      <c r="AY174" s="19" t="s">
        <v>280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89</v>
      </c>
      <c r="BK174" s="242">
        <f>ROUND(I174*H174,2)</f>
        <v>0</v>
      </c>
      <c r="BL174" s="19" t="s">
        <v>286</v>
      </c>
      <c r="BM174" s="241" t="s">
        <v>947</v>
      </c>
    </row>
    <row r="175" s="2" customFormat="1" ht="24" customHeight="1">
      <c r="A175" s="41"/>
      <c r="B175" s="42"/>
      <c r="C175" s="230" t="s">
        <v>633</v>
      </c>
      <c r="D175" s="230" t="s">
        <v>282</v>
      </c>
      <c r="E175" s="231" t="s">
        <v>2997</v>
      </c>
      <c r="F175" s="232" t="s">
        <v>2998</v>
      </c>
      <c r="G175" s="233" t="s">
        <v>201</v>
      </c>
      <c r="H175" s="234">
        <v>10</v>
      </c>
      <c r="I175" s="235"/>
      <c r="J175" s="236">
        <f>ROUND(I175*H175,2)</f>
        <v>0</v>
      </c>
      <c r="K175" s="232" t="s">
        <v>285</v>
      </c>
      <c r="L175" s="47"/>
      <c r="M175" s="237" t="s">
        <v>44</v>
      </c>
      <c r="N175" s="238" t="s">
        <v>53</v>
      </c>
      <c r="O175" s="87"/>
      <c r="P175" s="239">
        <f>O175*H175</f>
        <v>0</v>
      </c>
      <c r="Q175" s="239">
        <v>0.00011</v>
      </c>
      <c r="R175" s="239">
        <f>Q175*H175</f>
        <v>0.0011000000000000001</v>
      </c>
      <c r="S175" s="239">
        <v>0</v>
      </c>
      <c r="T175" s="240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286</v>
      </c>
      <c r="AT175" s="241" t="s">
        <v>282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286</v>
      </c>
      <c r="BM175" s="241" t="s">
        <v>957</v>
      </c>
    </row>
    <row r="176" s="2" customFormat="1" ht="16.5" customHeight="1">
      <c r="A176" s="41"/>
      <c r="B176" s="42"/>
      <c r="C176" s="266" t="s">
        <v>639</v>
      </c>
      <c r="D176" s="266" t="s">
        <v>329</v>
      </c>
      <c r="E176" s="267" t="s">
        <v>2999</v>
      </c>
      <c r="F176" s="268" t="s">
        <v>3000</v>
      </c>
      <c r="G176" s="269" t="s">
        <v>201</v>
      </c>
      <c r="H176" s="270">
        <v>10</v>
      </c>
      <c r="I176" s="271"/>
      <c r="J176" s="272">
        <f>ROUND(I176*H176,2)</f>
        <v>0</v>
      </c>
      <c r="K176" s="268" t="s">
        <v>44</v>
      </c>
      <c r="L176" s="273"/>
      <c r="M176" s="274" t="s">
        <v>44</v>
      </c>
      <c r="N176" s="275" t="s">
        <v>53</v>
      </c>
      <c r="O176" s="87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1" t="s">
        <v>323</v>
      </c>
      <c r="AT176" s="241" t="s">
        <v>329</v>
      </c>
      <c r="AU176" s="241" t="s">
        <v>91</v>
      </c>
      <c r="AY176" s="19" t="s">
        <v>280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89</v>
      </c>
      <c r="BK176" s="242">
        <f>ROUND(I176*H176,2)</f>
        <v>0</v>
      </c>
      <c r="BL176" s="19" t="s">
        <v>286</v>
      </c>
      <c r="BM176" s="241" t="s">
        <v>967</v>
      </c>
    </row>
    <row r="177" s="2" customFormat="1" ht="16.5" customHeight="1">
      <c r="A177" s="41"/>
      <c r="B177" s="42"/>
      <c r="C177" s="230" t="s">
        <v>644</v>
      </c>
      <c r="D177" s="230" t="s">
        <v>282</v>
      </c>
      <c r="E177" s="231" t="s">
        <v>3001</v>
      </c>
      <c r="F177" s="232" t="s">
        <v>3002</v>
      </c>
      <c r="G177" s="233" t="s">
        <v>201</v>
      </c>
      <c r="H177" s="234">
        <v>4</v>
      </c>
      <c r="I177" s="235"/>
      <c r="J177" s="236">
        <f>ROUND(I177*H177,2)</f>
        <v>0</v>
      </c>
      <c r="K177" s="232" t="s">
        <v>44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286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286</v>
      </c>
      <c r="BM177" s="241" t="s">
        <v>979</v>
      </c>
    </row>
    <row r="178" s="2" customFormat="1" ht="16.5" customHeight="1">
      <c r="A178" s="41"/>
      <c r="B178" s="42"/>
      <c r="C178" s="266" t="s">
        <v>649</v>
      </c>
      <c r="D178" s="266" t="s">
        <v>329</v>
      </c>
      <c r="E178" s="267" t="s">
        <v>3003</v>
      </c>
      <c r="F178" s="268" t="s">
        <v>3004</v>
      </c>
      <c r="G178" s="269" t="s">
        <v>1178</v>
      </c>
      <c r="H178" s="270">
        <v>4</v>
      </c>
      <c r="I178" s="271"/>
      <c r="J178" s="272">
        <f>ROUND(I178*H178,2)</f>
        <v>0</v>
      </c>
      <c r="K178" s="268" t="s">
        <v>44</v>
      </c>
      <c r="L178" s="273"/>
      <c r="M178" s="274" t="s">
        <v>44</v>
      </c>
      <c r="N178" s="275" t="s">
        <v>53</v>
      </c>
      <c r="O178" s="87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1" t="s">
        <v>323</v>
      </c>
      <c r="AT178" s="241" t="s">
        <v>329</v>
      </c>
      <c r="AU178" s="241" t="s">
        <v>91</v>
      </c>
      <c r="AY178" s="19" t="s">
        <v>280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89</v>
      </c>
      <c r="BK178" s="242">
        <f>ROUND(I178*H178,2)</f>
        <v>0</v>
      </c>
      <c r="BL178" s="19" t="s">
        <v>286</v>
      </c>
      <c r="BM178" s="241" t="s">
        <v>989</v>
      </c>
    </row>
    <row r="179" s="2" customFormat="1">
      <c r="A179" s="41"/>
      <c r="B179" s="42"/>
      <c r="C179" s="43"/>
      <c r="D179" s="245" t="s">
        <v>360</v>
      </c>
      <c r="E179" s="43"/>
      <c r="F179" s="276" t="s">
        <v>3005</v>
      </c>
      <c r="G179" s="43"/>
      <c r="H179" s="43"/>
      <c r="I179" s="150"/>
      <c r="J179" s="43"/>
      <c r="K179" s="43"/>
      <c r="L179" s="47"/>
      <c r="M179" s="277"/>
      <c r="N179" s="278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360</v>
      </c>
      <c r="AU179" s="19" t="s">
        <v>91</v>
      </c>
    </row>
    <row r="180" s="12" customFormat="1" ht="22.8" customHeight="1">
      <c r="A180" s="12"/>
      <c r="B180" s="214"/>
      <c r="C180" s="215"/>
      <c r="D180" s="216" t="s">
        <v>81</v>
      </c>
      <c r="E180" s="228" t="s">
        <v>394</v>
      </c>
      <c r="F180" s="228" t="s">
        <v>3006</v>
      </c>
      <c r="G180" s="215"/>
      <c r="H180" s="215"/>
      <c r="I180" s="218"/>
      <c r="J180" s="229">
        <f>BK180</f>
        <v>0</v>
      </c>
      <c r="K180" s="215"/>
      <c r="L180" s="220"/>
      <c r="M180" s="221"/>
      <c r="N180" s="222"/>
      <c r="O180" s="222"/>
      <c r="P180" s="223">
        <f>SUM(P181:P230)</f>
        <v>0</v>
      </c>
      <c r="Q180" s="222"/>
      <c r="R180" s="223">
        <f>SUM(R181:R230)</f>
        <v>0.01873</v>
      </c>
      <c r="S180" s="222"/>
      <c r="T180" s="224">
        <f>SUM(T181:T230)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5" t="s">
        <v>89</v>
      </c>
      <c r="AT180" s="226" t="s">
        <v>81</v>
      </c>
      <c r="AU180" s="226" t="s">
        <v>89</v>
      </c>
      <c r="AY180" s="225" t="s">
        <v>280</v>
      </c>
      <c r="BK180" s="227">
        <f>SUM(BK181:BK230)</f>
        <v>0</v>
      </c>
    </row>
    <row r="181" s="2" customFormat="1" ht="24" customHeight="1">
      <c r="A181" s="41"/>
      <c r="B181" s="42"/>
      <c r="C181" s="230" t="s">
        <v>653</v>
      </c>
      <c r="D181" s="230" t="s">
        <v>282</v>
      </c>
      <c r="E181" s="231" t="s">
        <v>3007</v>
      </c>
      <c r="F181" s="232" t="s">
        <v>3008</v>
      </c>
      <c r="G181" s="233" t="s">
        <v>1677</v>
      </c>
      <c r="H181" s="234">
        <v>2</v>
      </c>
      <c r="I181" s="235"/>
      <c r="J181" s="236">
        <f>ROUND(I181*H181,2)</f>
        <v>0</v>
      </c>
      <c r="K181" s="232" t="s">
        <v>44</v>
      </c>
      <c r="L181" s="47"/>
      <c r="M181" s="237" t="s">
        <v>44</v>
      </c>
      <c r="N181" s="238" t="s">
        <v>53</v>
      </c>
      <c r="O181" s="87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1" t="s">
        <v>286</v>
      </c>
      <c r="AT181" s="241" t="s">
        <v>282</v>
      </c>
      <c r="AU181" s="241" t="s">
        <v>91</v>
      </c>
      <c r="AY181" s="19" t="s">
        <v>280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89</v>
      </c>
      <c r="BK181" s="242">
        <f>ROUND(I181*H181,2)</f>
        <v>0</v>
      </c>
      <c r="BL181" s="19" t="s">
        <v>286</v>
      </c>
      <c r="BM181" s="241" t="s">
        <v>999</v>
      </c>
    </row>
    <row r="182" s="2" customFormat="1" ht="36" customHeight="1">
      <c r="A182" s="41"/>
      <c r="B182" s="42"/>
      <c r="C182" s="230" t="s">
        <v>657</v>
      </c>
      <c r="D182" s="230" t="s">
        <v>282</v>
      </c>
      <c r="E182" s="231" t="s">
        <v>3009</v>
      </c>
      <c r="F182" s="232" t="s">
        <v>3010</v>
      </c>
      <c r="G182" s="233" t="s">
        <v>431</v>
      </c>
      <c r="H182" s="234">
        <v>2</v>
      </c>
      <c r="I182" s="235"/>
      <c r="J182" s="236">
        <f>ROUND(I182*H182,2)</f>
        <v>0</v>
      </c>
      <c r="K182" s="232" t="s">
        <v>285</v>
      </c>
      <c r="L182" s="47"/>
      <c r="M182" s="237" t="s">
        <v>44</v>
      </c>
      <c r="N182" s="238" t="s">
        <v>53</v>
      </c>
      <c r="O182" s="87"/>
      <c r="P182" s="239">
        <f>O182*H182</f>
        <v>0</v>
      </c>
      <c r="Q182" s="239">
        <v>0.00022000000000000001</v>
      </c>
      <c r="R182" s="239">
        <f>Q182*H182</f>
        <v>0.00044000000000000002</v>
      </c>
      <c r="S182" s="239">
        <v>0</v>
      </c>
      <c r="T182" s="240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41" t="s">
        <v>286</v>
      </c>
      <c r="AT182" s="241" t="s">
        <v>282</v>
      </c>
      <c r="AU182" s="241" t="s">
        <v>91</v>
      </c>
      <c r="AY182" s="19" t="s">
        <v>280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89</v>
      </c>
      <c r="BK182" s="242">
        <f>ROUND(I182*H182,2)</f>
        <v>0</v>
      </c>
      <c r="BL182" s="19" t="s">
        <v>286</v>
      </c>
      <c r="BM182" s="241" t="s">
        <v>1009</v>
      </c>
    </row>
    <row r="183" s="2" customFormat="1" ht="24" customHeight="1">
      <c r="A183" s="41"/>
      <c r="B183" s="42"/>
      <c r="C183" s="230" t="s">
        <v>662</v>
      </c>
      <c r="D183" s="230" t="s">
        <v>282</v>
      </c>
      <c r="E183" s="231" t="s">
        <v>3011</v>
      </c>
      <c r="F183" s="232" t="s">
        <v>3012</v>
      </c>
      <c r="G183" s="233" t="s">
        <v>431</v>
      </c>
      <c r="H183" s="234">
        <v>2</v>
      </c>
      <c r="I183" s="235"/>
      <c r="J183" s="236">
        <f>ROUND(I183*H183,2)</f>
        <v>0</v>
      </c>
      <c r="K183" s="232" t="s">
        <v>285</v>
      </c>
      <c r="L183" s="47"/>
      <c r="M183" s="237" t="s">
        <v>44</v>
      </c>
      <c r="N183" s="238" t="s">
        <v>53</v>
      </c>
      <c r="O183" s="87"/>
      <c r="P183" s="239">
        <f>O183*H183</f>
        <v>0</v>
      </c>
      <c r="Q183" s="239">
        <v>0.00035</v>
      </c>
      <c r="R183" s="239">
        <f>Q183*H183</f>
        <v>0.00069999999999999999</v>
      </c>
      <c r="S183" s="239">
        <v>0</v>
      </c>
      <c r="T183" s="240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1" t="s">
        <v>286</v>
      </c>
      <c r="AT183" s="241" t="s">
        <v>282</v>
      </c>
      <c r="AU183" s="241" t="s">
        <v>91</v>
      </c>
      <c r="AY183" s="19" t="s">
        <v>280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89</v>
      </c>
      <c r="BK183" s="242">
        <f>ROUND(I183*H183,2)</f>
        <v>0</v>
      </c>
      <c r="BL183" s="19" t="s">
        <v>286</v>
      </c>
      <c r="BM183" s="241" t="s">
        <v>1021</v>
      </c>
    </row>
    <row r="184" s="2" customFormat="1" ht="16.5" customHeight="1">
      <c r="A184" s="41"/>
      <c r="B184" s="42"/>
      <c r="C184" s="266" t="s">
        <v>666</v>
      </c>
      <c r="D184" s="266" t="s">
        <v>329</v>
      </c>
      <c r="E184" s="267" t="s">
        <v>3013</v>
      </c>
      <c r="F184" s="268" t="s">
        <v>3014</v>
      </c>
      <c r="G184" s="269" t="s">
        <v>1677</v>
      </c>
      <c r="H184" s="270">
        <v>2</v>
      </c>
      <c r="I184" s="271"/>
      <c r="J184" s="272">
        <f>ROUND(I184*H184,2)</f>
        <v>0</v>
      </c>
      <c r="K184" s="268" t="s">
        <v>44</v>
      </c>
      <c r="L184" s="273"/>
      <c r="M184" s="274" t="s">
        <v>44</v>
      </c>
      <c r="N184" s="275" t="s">
        <v>53</v>
      </c>
      <c r="O184" s="87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323</v>
      </c>
      <c r="AT184" s="241" t="s">
        <v>329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286</v>
      </c>
      <c r="BM184" s="241" t="s">
        <v>1033</v>
      </c>
    </row>
    <row r="185" s="2" customFormat="1" ht="24" customHeight="1">
      <c r="A185" s="41"/>
      <c r="B185" s="42"/>
      <c r="C185" s="230" t="s">
        <v>671</v>
      </c>
      <c r="D185" s="230" t="s">
        <v>282</v>
      </c>
      <c r="E185" s="231" t="s">
        <v>3015</v>
      </c>
      <c r="F185" s="232" t="s">
        <v>3016</v>
      </c>
      <c r="G185" s="233" t="s">
        <v>1677</v>
      </c>
      <c r="H185" s="234">
        <v>1</v>
      </c>
      <c r="I185" s="235"/>
      <c r="J185" s="236">
        <f>ROUND(I185*H185,2)</f>
        <v>0</v>
      </c>
      <c r="K185" s="232" t="s">
        <v>44</v>
      </c>
      <c r="L185" s="47"/>
      <c r="M185" s="237" t="s">
        <v>44</v>
      </c>
      <c r="N185" s="238" t="s">
        <v>53</v>
      </c>
      <c r="O185" s="87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1" t="s">
        <v>286</v>
      </c>
      <c r="AT185" s="241" t="s">
        <v>282</v>
      </c>
      <c r="AU185" s="241" t="s">
        <v>91</v>
      </c>
      <c r="AY185" s="19" t="s">
        <v>280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89</v>
      </c>
      <c r="BK185" s="242">
        <f>ROUND(I185*H185,2)</f>
        <v>0</v>
      </c>
      <c r="BL185" s="19" t="s">
        <v>286</v>
      </c>
      <c r="BM185" s="241" t="s">
        <v>1043</v>
      </c>
    </row>
    <row r="186" s="2" customFormat="1" ht="36" customHeight="1">
      <c r="A186" s="41"/>
      <c r="B186" s="42"/>
      <c r="C186" s="230" t="s">
        <v>675</v>
      </c>
      <c r="D186" s="230" t="s">
        <v>282</v>
      </c>
      <c r="E186" s="231" t="s">
        <v>3017</v>
      </c>
      <c r="F186" s="232" t="s">
        <v>3018</v>
      </c>
      <c r="G186" s="233" t="s">
        <v>431</v>
      </c>
      <c r="H186" s="234">
        <v>1</v>
      </c>
      <c r="I186" s="235"/>
      <c r="J186" s="236">
        <f>ROUND(I186*H186,2)</f>
        <v>0</v>
      </c>
      <c r="K186" s="232" t="s">
        <v>285</v>
      </c>
      <c r="L186" s="47"/>
      <c r="M186" s="237" t="s">
        <v>44</v>
      </c>
      <c r="N186" s="238" t="s">
        <v>53</v>
      </c>
      <c r="O186" s="87"/>
      <c r="P186" s="239">
        <f>O186*H186</f>
        <v>0</v>
      </c>
      <c r="Q186" s="239">
        <v>0.00034000000000000002</v>
      </c>
      <c r="R186" s="239">
        <f>Q186*H186</f>
        <v>0.00034000000000000002</v>
      </c>
      <c r="S186" s="239">
        <v>0</v>
      </c>
      <c r="T186" s="240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1" t="s">
        <v>286</v>
      </c>
      <c r="AT186" s="241" t="s">
        <v>282</v>
      </c>
      <c r="AU186" s="241" t="s">
        <v>91</v>
      </c>
      <c r="AY186" s="19" t="s">
        <v>280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89</v>
      </c>
      <c r="BK186" s="242">
        <f>ROUND(I186*H186,2)</f>
        <v>0</v>
      </c>
      <c r="BL186" s="19" t="s">
        <v>286</v>
      </c>
      <c r="BM186" s="241" t="s">
        <v>1053</v>
      </c>
    </row>
    <row r="187" s="2" customFormat="1" ht="24" customHeight="1">
      <c r="A187" s="41"/>
      <c r="B187" s="42"/>
      <c r="C187" s="230" t="s">
        <v>680</v>
      </c>
      <c r="D187" s="230" t="s">
        <v>282</v>
      </c>
      <c r="E187" s="231" t="s">
        <v>3019</v>
      </c>
      <c r="F187" s="232" t="s">
        <v>3020</v>
      </c>
      <c r="G187" s="233" t="s">
        <v>431</v>
      </c>
      <c r="H187" s="234">
        <v>1</v>
      </c>
      <c r="I187" s="235"/>
      <c r="J187" s="236">
        <f>ROUND(I187*H187,2)</f>
        <v>0</v>
      </c>
      <c r="K187" s="232" t="s">
        <v>285</v>
      </c>
      <c r="L187" s="47"/>
      <c r="M187" s="237" t="s">
        <v>44</v>
      </c>
      <c r="N187" s="238" t="s">
        <v>53</v>
      </c>
      <c r="O187" s="87"/>
      <c r="P187" s="239">
        <f>O187*H187</f>
        <v>0</v>
      </c>
      <c r="Q187" s="239">
        <v>0.00139</v>
      </c>
      <c r="R187" s="239">
        <f>Q187*H187</f>
        <v>0.00139</v>
      </c>
      <c r="S187" s="239">
        <v>0</v>
      </c>
      <c r="T187" s="240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1" t="s">
        <v>286</v>
      </c>
      <c r="AT187" s="241" t="s">
        <v>282</v>
      </c>
      <c r="AU187" s="241" t="s">
        <v>91</v>
      </c>
      <c r="AY187" s="19" t="s">
        <v>280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89</v>
      </c>
      <c r="BK187" s="242">
        <f>ROUND(I187*H187,2)</f>
        <v>0</v>
      </c>
      <c r="BL187" s="19" t="s">
        <v>286</v>
      </c>
      <c r="BM187" s="241" t="s">
        <v>1063</v>
      </c>
    </row>
    <row r="188" s="2" customFormat="1" ht="16.5" customHeight="1">
      <c r="A188" s="41"/>
      <c r="B188" s="42"/>
      <c r="C188" s="266" t="s">
        <v>686</v>
      </c>
      <c r="D188" s="266" t="s">
        <v>329</v>
      </c>
      <c r="E188" s="267" t="s">
        <v>3021</v>
      </c>
      <c r="F188" s="268" t="s">
        <v>3022</v>
      </c>
      <c r="G188" s="269" t="s">
        <v>1677</v>
      </c>
      <c r="H188" s="270">
        <v>1</v>
      </c>
      <c r="I188" s="271"/>
      <c r="J188" s="272">
        <f>ROUND(I188*H188,2)</f>
        <v>0</v>
      </c>
      <c r="K188" s="268" t="s">
        <v>44</v>
      </c>
      <c r="L188" s="273"/>
      <c r="M188" s="274" t="s">
        <v>44</v>
      </c>
      <c r="N188" s="275" t="s">
        <v>53</v>
      </c>
      <c r="O188" s="87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1" t="s">
        <v>323</v>
      </c>
      <c r="AT188" s="241" t="s">
        <v>329</v>
      </c>
      <c r="AU188" s="241" t="s">
        <v>91</v>
      </c>
      <c r="AY188" s="19" t="s">
        <v>280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89</v>
      </c>
      <c r="BK188" s="242">
        <f>ROUND(I188*H188,2)</f>
        <v>0</v>
      </c>
      <c r="BL188" s="19" t="s">
        <v>286</v>
      </c>
      <c r="BM188" s="241" t="s">
        <v>1072</v>
      </c>
    </row>
    <row r="189" s="2" customFormat="1" ht="24" customHeight="1">
      <c r="A189" s="41"/>
      <c r="B189" s="42"/>
      <c r="C189" s="230" t="s">
        <v>691</v>
      </c>
      <c r="D189" s="230" t="s">
        <v>282</v>
      </c>
      <c r="E189" s="231" t="s">
        <v>3023</v>
      </c>
      <c r="F189" s="232" t="s">
        <v>3024</v>
      </c>
      <c r="G189" s="233" t="s">
        <v>431</v>
      </c>
      <c r="H189" s="234">
        <v>2</v>
      </c>
      <c r="I189" s="235"/>
      <c r="J189" s="236">
        <f>ROUND(I189*H189,2)</f>
        <v>0</v>
      </c>
      <c r="K189" s="232" t="s">
        <v>285</v>
      </c>
      <c r="L189" s="47"/>
      <c r="M189" s="237" t="s">
        <v>44</v>
      </c>
      <c r="N189" s="238" t="s">
        <v>53</v>
      </c>
      <c r="O189" s="87"/>
      <c r="P189" s="239">
        <f>O189*H189</f>
        <v>0</v>
      </c>
      <c r="Q189" s="239">
        <v>0.00032000000000000003</v>
      </c>
      <c r="R189" s="239">
        <f>Q189*H189</f>
        <v>0.00064000000000000005</v>
      </c>
      <c r="S189" s="239">
        <v>0</v>
      </c>
      <c r="T189" s="240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1" t="s">
        <v>286</v>
      </c>
      <c r="AT189" s="241" t="s">
        <v>282</v>
      </c>
      <c r="AU189" s="241" t="s">
        <v>91</v>
      </c>
      <c r="AY189" s="19" t="s">
        <v>280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89</v>
      </c>
      <c r="BK189" s="242">
        <f>ROUND(I189*H189,2)</f>
        <v>0</v>
      </c>
      <c r="BL189" s="19" t="s">
        <v>286</v>
      </c>
      <c r="BM189" s="241" t="s">
        <v>1083</v>
      </c>
    </row>
    <row r="190" s="2" customFormat="1" ht="16.5" customHeight="1">
      <c r="A190" s="41"/>
      <c r="B190" s="42"/>
      <c r="C190" s="266" t="s">
        <v>696</v>
      </c>
      <c r="D190" s="266" t="s">
        <v>329</v>
      </c>
      <c r="E190" s="267" t="s">
        <v>3025</v>
      </c>
      <c r="F190" s="268" t="s">
        <v>3026</v>
      </c>
      <c r="G190" s="269" t="s">
        <v>1677</v>
      </c>
      <c r="H190" s="270">
        <v>4</v>
      </c>
      <c r="I190" s="271"/>
      <c r="J190" s="272">
        <f>ROUND(I190*H190,2)</f>
        <v>0</v>
      </c>
      <c r="K190" s="268" t="s">
        <v>44</v>
      </c>
      <c r="L190" s="273"/>
      <c r="M190" s="274" t="s">
        <v>44</v>
      </c>
      <c r="N190" s="275" t="s">
        <v>53</v>
      </c>
      <c r="O190" s="87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1" t="s">
        <v>323</v>
      </c>
      <c r="AT190" s="241" t="s">
        <v>329</v>
      </c>
      <c r="AU190" s="241" t="s">
        <v>91</v>
      </c>
      <c r="AY190" s="19" t="s">
        <v>280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89</v>
      </c>
      <c r="BK190" s="242">
        <f>ROUND(I190*H190,2)</f>
        <v>0</v>
      </c>
      <c r="BL190" s="19" t="s">
        <v>286</v>
      </c>
      <c r="BM190" s="241" t="s">
        <v>1093</v>
      </c>
    </row>
    <row r="191" s="2" customFormat="1" ht="36" customHeight="1">
      <c r="A191" s="41"/>
      <c r="B191" s="42"/>
      <c r="C191" s="230" t="s">
        <v>703</v>
      </c>
      <c r="D191" s="230" t="s">
        <v>282</v>
      </c>
      <c r="E191" s="231" t="s">
        <v>2989</v>
      </c>
      <c r="F191" s="232" t="s">
        <v>2990</v>
      </c>
      <c r="G191" s="233" t="s">
        <v>431</v>
      </c>
      <c r="H191" s="234">
        <v>2</v>
      </c>
      <c r="I191" s="235"/>
      <c r="J191" s="236">
        <f>ROUND(I191*H191,2)</f>
        <v>0</v>
      </c>
      <c r="K191" s="232" t="s">
        <v>285</v>
      </c>
      <c r="L191" s="47"/>
      <c r="M191" s="237" t="s">
        <v>44</v>
      </c>
      <c r="N191" s="238" t="s">
        <v>53</v>
      </c>
      <c r="O191" s="87"/>
      <c r="P191" s="239">
        <f>O191*H191</f>
        <v>0</v>
      </c>
      <c r="Q191" s="239">
        <v>2.0000000000000002E-05</v>
      </c>
      <c r="R191" s="239">
        <f>Q191*H191</f>
        <v>4.0000000000000003E-05</v>
      </c>
      <c r="S191" s="239">
        <v>0</v>
      </c>
      <c r="T191" s="24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1" t="s">
        <v>286</v>
      </c>
      <c r="AT191" s="241" t="s">
        <v>282</v>
      </c>
      <c r="AU191" s="241" t="s">
        <v>91</v>
      </c>
      <c r="AY191" s="19" t="s">
        <v>280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89</v>
      </c>
      <c r="BK191" s="242">
        <f>ROUND(I191*H191,2)</f>
        <v>0</v>
      </c>
      <c r="BL191" s="19" t="s">
        <v>286</v>
      </c>
      <c r="BM191" s="241" t="s">
        <v>1103</v>
      </c>
    </row>
    <row r="192" s="13" customFormat="1">
      <c r="A192" s="13"/>
      <c r="B192" s="243"/>
      <c r="C192" s="244"/>
      <c r="D192" s="245" t="s">
        <v>288</v>
      </c>
      <c r="E192" s="246" t="s">
        <v>44</v>
      </c>
      <c r="F192" s="247" t="s">
        <v>3027</v>
      </c>
      <c r="G192" s="244"/>
      <c r="H192" s="248">
        <v>2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91</v>
      </c>
      <c r="AV192" s="13" t="s">
        <v>91</v>
      </c>
      <c r="AW192" s="13" t="s">
        <v>42</v>
      </c>
      <c r="AX192" s="13" t="s">
        <v>82</v>
      </c>
      <c r="AY192" s="254" t="s">
        <v>280</v>
      </c>
    </row>
    <row r="193" s="14" customFormat="1">
      <c r="A193" s="14"/>
      <c r="B193" s="255"/>
      <c r="C193" s="256"/>
      <c r="D193" s="245" t="s">
        <v>288</v>
      </c>
      <c r="E193" s="257" t="s">
        <v>44</v>
      </c>
      <c r="F193" s="258" t="s">
        <v>292</v>
      </c>
      <c r="G193" s="256"/>
      <c r="H193" s="259">
        <v>2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288</v>
      </c>
      <c r="AU193" s="265" t="s">
        <v>91</v>
      </c>
      <c r="AV193" s="14" t="s">
        <v>286</v>
      </c>
      <c r="AW193" s="14" t="s">
        <v>42</v>
      </c>
      <c r="AX193" s="14" t="s">
        <v>89</v>
      </c>
      <c r="AY193" s="265" t="s">
        <v>280</v>
      </c>
    </row>
    <row r="194" s="2" customFormat="1" ht="16.5" customHeight="1">
      <c r="A194" s="41"/>
      <c r="B194" s="42"/>
      <c r="C194" s="266" t="s">
        <v>711</v>
      </c>
      <c r="D194" s="266" t="s">
        <v>329</v>
      </c>
      <c r="E194" s="267" t="s">
        <v>3028</v>
      </c>
      <c r="F194" s="268" t="s">
        <v>3029</v>
      </c>
      <c r="G194" s="269" t="s">
        <v>1677</v>
      </c>
      <c r="H194" s="270">
        <v>2</v>
      </c>
      <c r="I194" s="271"/>
      <c r="J194" s="272">
        <f>ROUND(I194*H194,2)</f>
        <v>0</v>
      </c>
      <c r="K194" s="268" t="s">
        <v>44</v>
      </c>
      <c r="L194" s="273"/>
      <c r="M194" s="274" t="s">
        <v>44</v>
      </c>
      <c r="N194" s="275" t="s">
        <v>53</v>
      </c>
      <c r="O194" s="87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1" t="s">
        <v>323</v>
      </c>
      <c r="AT194" s="241" t="s">
        <v>329</v>
      </c>
      <c r="AU194" s="241" t="s">
        <v>91</v>
      </c>
      <c r="AY194" s="19" t="s">
        <v>280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89</v>
      </c>
      <c r="BK194" s="242">
        <f>ROUND(I194*H194,2)</f>
        <v>0</v>
      </c>
      <c r="BL194" s="19" t="s">
        <v>286</v>
      </c>
      <c r="BM194" s="241" t="s">
        <v>1113</v>
      </c>
    </row>
    <row r="195" s="2" customFormat="1" ht="16.5" customHeight="1">
      <c r="A195" s="41"/>
      <c r="B195" s="42"/>
      <c r="C195" s="266" t="s">
        <v>719</v>
      </c>
      <c r="D195" s="266" t="s">
        <v>329</v>
      </c>
      <c r="E195" s="267" t="s">
        <v>3030</v>
      </c>
      <c r="F195" s="268" t="s">
        <v>3031</v>
      </c>
      <c r="G195" s="269" t="s">
        <v>1677</v>
      </c>
      <c r="H195" s="270">
        <v>2</v>
      </c>
      <c r="I195" s="271"/>
      <c r="J195" s="272">
        <f>ROUND(I195*H195,2)</f>
        <v>0</v>
      </c>
      <c r="K195" s="268" t="s">
        <v>44</v>
      </c>
      <c r="L195" s="273"/>
      <c r="M195" s="274" t="s">
        <v>44</v>
      </c>
      <c r="N195" s="275" t="s">
        <v>53</v>
      </c>
      <c r="O195" s="87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323</v>
      </c>
      <c r="AT195" s="241" t="s">
        <v>329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286</v>
      </c>
      <c r="BM195" s="241" t="s">
        <v>1122</v>
      </c>
    </row>
    <row r="196" s="2" customFormat="1" ht="36" customHeight="1">
      <c r="A196" s="41"/>
      <c r="B196" s="42"/>
      <c r="C196" s="230" t="s">
        <v>724</v>
      </c>
      <c r="D196" s="230" t="s">
        <v>282</v>
      </c>
      <c r="E196" s="231" t="s">
        <v>3017</v>
      </c>
      <c r="F196" s="232" t="s">
        <v>3018</v>
      </c>
      <c r="G196" s="233" t="s">
        <v>431</v>
      </c>
      <c r="H196" s="234">
        <v>2</v>
      </c>
      <c r="I196" s="235"/>
      <c r="J196" s="236">
        <f>ROUND(I196*H196,2)</f>
        <v>0</v>
      </c>
      <c r="K196" s="232" t="s">
        <v>285</v>
      </c>
      <c r="L196" s="47"/>
      <c r="M196" s="237" t="s">
        <v>44</v>
      </c>
      <c r="N196" s="238" t="s">
        <v>53</v>
      </c>
      <c r="O196" s="87"/>
      <c r="P196" s="239">
        <f>O196*H196</f>
        <v>0</v>
      </c>
      <c r="Q196" s="239">
        <v>0.00034000000000000002</v>
      </c>
      <c r="R196" s="239">
        <f>Q196*H196</f>
        <v>0.00068000000000000005</v>
      </c>
      <c r="S196" s="239">
        <v>0</v>
      </c>
      <c r="T196" s="240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1" t="s">
        <v>286</v>
      </c>
      <c r="AT196" s="241" t="s">
        <v>282</v>
      </c>
      <c r="AU196" s="241" t="s">
        <v>91</v>
      </c>
      <c r="AY196" s="19" t="s">
        <v>280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89</v>
      </c>
      <c r="BK196" s="242">
        <f>ROUND(I196*H196,2)</f>
        <v>0</v>
      </c>
      <c r="BL196" s="19" t="s">
        <v>286</v>
      </c>
      <c r="BM196" s="241" t="s">
        <v>227</v>
      </c>
    </row>
    <row r="197" s="2" customFormat="1" ht="24" customHeight="1">
      <c r="A197" s="41"/>
      <c r="B197" s="42"/>
      <c r="C197" s="230" t="s">
        <v>733</v>
      </c>
      <c r="D197" s="230" t="s">
        <v>282</v>
      </c>
      <c r="E197" s="231" t="s">
        <v>3019</v>
      </c>
      <c r="F197" s="232" t="s">
        <v>3020</v>
      </c>
      <c r="G197" s="233" t="s">
        <v>431</v>
      </c>
      <c r="H197" s="234">
        <v>2</v>
      </c>
      <c r="I197" s="235"/>
      <c r="J197" s="236">
        <f>ROUND(I197*H197,2)</f>
        <v>0</v>
      </c>
      <c r="K197" s="232" t="s">
        <v>285</v>
      </c>
      <c r="L197" s="47"/>
      <c r="M197" s="237" t="s">
        <v>44</v>
      </c>
      <c r="N197" s="238" t="s">
        <v>53</v>
      </c>
      <c r="O197" s="87"/>
      <c r="P197" s="239">
        <f>O197*H197</f>
        <v>0</v>
      </c>
      <c r="Q197" s="239">
        <v>0.00139</v>
      </c>
      <c r="R197" s="239">
        <f>Q197*H197</f>
        <v>0.0027799999999999999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286</v>
      </c>
      <c r="AT197" s="241" t="s">
        <v>282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286</v>
      </c>
      <c r="BM197" s="241" t="s">
        <v>1141</v>
      </c>
    </row>
    <row r="198" s="2" customFormat="1" ht="16.5" customHeight="1">
      <c r="A198" s="41"/>
      <c r="B198" s="42"/>
      <c r="C198" s="266" t="s">
        <v>736</v>
      </c>
      <c r="D198" s="266" t="s">
        <v>329</v>
      </c>
      <c r="E198" s="267" t="s">
        <v>3021</v>
      </c>
      <c r="F198" s="268" t="s">
        <v>3022</v>
      </c>
      <c r="G198" s="269" t="s">
        <v>1677</v>
      </c>
      <c r="H198" s="270">
        <v>2</v>
      </c>
      <c r="I198" s="271"/>
      <c r="J198" s="272">
        <f>ROUND(I198*H198,2)</f>
        <v>0</v>
      </c>
      <c r="K198" s="268" t="s">
        <v>44</v>
      </c>
      <c r="L198" s="273"/>
      <c r="M198" s="274" t="s">
        <v>44</v>
      </c>
      <c r="N198" s="275" t="s">
        <v>53</v>
      </c>
      <c r="O198" s="87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41" t="s">
        <v>323</v>
      </c>
      <c r="AT198" s="241" t="s">
        <v>329</v>
      </c>
      <c r="AU198" s="241" t="s">
        <v>91</v>
      </c>
      <c r="AY198" s="19" t="s">
        <v>280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89</v>
      </c>
      <c r="BK198" s="242">
        <f>ROUND(I198*H198,2)</f>
        <v>0</v>
      </c>
      <c r="BL198" s="19" t="s">
        <v>286</v>
      </c>
      <c r="BM198" s="241" t="s">
        <v>1151</v>
      </c>
    </row>
    <row r="199" s="2" customFormat="1" ht="24" customHeight="1">
      <c r="A199" s="41"/>
      <c r="B199" s="42"/>
      <c r="C199" s="230" t="s">
        <v>741</v>
      </c>
      <c r="D199" s="230" t="s">
        <v>282</v>
      </c>
      <c r="E199" s="231" t="s">
        <v>3032</v>
      </c>
      <c r="F199" s="232" t="s">
        <v>3033</v>
      </c>
      <c r="G199" s="233" t="s">
        <v>3034</v>
      </c>
      <c r="H199" s="234">
        <v>1</v>
      </c>
      <c r="I199" s="235"/>
      <c r="J199" s="236">
        <f>ROUND(I199*H199,2)</f>
        <v>0</v>
      </c>
      <c r="K199" s="232" t="s">
        <v>44</v>
      </c>
      <c r="L199" s="47"/>
      <c r="M199" s="237" t="s">
        <v>44</v>
      </c>
      <c r="N199" s="238" t="s">
        <v>53</v>
      </c>
      <c r="O199" s="87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41" t="s">
        <v>286</v>
      </c>
      <c r="AT199" s="241" t="s">
        <v>282</v>
      </c>
      <c r="AU199" s="241" t="s">
        <v>91</v>
      </c>
      <c r="AY199" s="19" t="s">
        <v>280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9" t="s">
        <v>89</v>
      </c>
      <c r="BK199" s="242">
        <f>ROUND(I199*H199,2)</f>
        <v>0</v>
      </c>
      <c r="BL199" s="19" t="s">
        <v>286</v>
      </c>
      <c r="BM199" s="241" t="s">
        <v>1161</v>
      </c>
    </row>
    <row r="200" s="2" customFormat="1" ht="16.5" customHeight="1">
      <c r="A200" s="41"/>
      <c r="B200" s="42"/>
      <c r="C200" s="266" t="s">
        <v>746</v>
      </c>
      <c r="D200" s="266" t="s">
        <v>329</v>
      </c>
      <c r="E200" s="267" t="s">
        <v>3035</v>
      </c>
      <c r="F200" s="268" t="s">
        <v>3036</v>
      </c>
      <c r="G200" s="269" t="s">
        <v>1677</v>
      </c>
      <c r="H200" s="270">
        <v>1</v>
      </c>
      <c r="I200" s="271"/>
      <c r="J200" s="272">
        <f>ROUND(I200*H200,2)</f>
        <v>0</v>
      </c>
      <c r="K200" s="268" t="s">
        <v>44</v>
      </c>
      <c r="L200" s="273"/>
      <c r="M200" s="274" t="s">
        <v>44</v>
      </c>
      <c r="N200" s="275" t="s">
        <v>53</v>
      </c>
      <c r="O200" s="87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1" t="s">
        <v>323</v>
      </c>
      <c r="AT200" s="241" t="s">
        <v>329</v>
      </c>
      <c r="AU200" s="241" t="s">
        <v>91</v>
      </c>
      <c r="AY200" s="19" t="s">
        <v>280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89</v>
      </c>
      <c r="BK200" s="242">
        <f>ROUND(I200*H200,2)</f>
        <v>0</v>
      </c>
      <c r="BL200" s="19" t="s">
        <v>286</v>
      </c>
      <c r="BM200" s="241" t="s">
        <v>1171</v>
      </c>
    </row>
    <row r="201" s="2" customFormat="1" ht="16.5" customHeight="1">
      <c r="A201" s="41"/>
      <c r="B201" s="42"/>
      <c r="C201" s="266" t="s">
        <v>750</v>
      </c>
      <c r="D201" s="266" t="s">
        <v>329</v>
      </c>
      <c r="E201" s="267" t="s">
        <v>3025</v>
      </c>
      <c r="F201" s="268" t="s">
        <v>3026</v>
      </c>
      <c r="G201" s="269" t="s">
        <v>1677</v>
      </c>
      <c r="H201" s="270">
        <v>1</v>
      </c>
      <c r="I201" s="271"/>
      <c r="J201" s="272">
        <f>ROUND(I201*H201,2)</f>
        <v>0</v>
      </c>
      <c r="K201" s="268" t="s">
        <v>44</v>
      </c>
      <c r="L201" s="273"/>
      <c r="M201" s="274" t="s">
        <v>44</v>
      </c>
      <c r="N201" s="275" t="s">
        <v>53</v>
      </c>
      <c r="O201" s="87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41" t="s">
        <v>323</v>
      </c>
      <c r="AT201" s="241" t="s">
        <v>329</v>
      </c>
      <c r="AU201" s="241" t="s">
        <v>91</v>
      </c>
      <c r="AY201" s="19" t="s">
        <v>280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9" t="s">
        <v>89</v>
      </c>
      <c r="BK201" s="242">
        <f>ROUND(I201*H201,2)</f>
        <v>0</v>
      </c>
      <c r="BL201" s="19" t="s">
        <v>286</v>
      </c>
      <c r="BM201" s="241" t="s">
        <v>1181</v>
      </c>
    </row>
    <row r="202" s="13" customFormat="1">
      <c r="A202" s="13"/>
      <c r="B202" s="243"/>
      <c r="C202" s="244"/>
      <c r="D202" s="245" t="s">
        <v>288</v>
      </c>
      <c r="E202" s="246" t="s">
        <v>44</v>
      </c>
      <c r="F202" s="247" t="s">
        <v>3037</v>
      </c>
      <c r="G202" s="244"/>
      <c r="H202" s="248">
        <v>1</v>
      </c>
      <c r="I202" s="249"/>
      <c r="J202" s="244"/>
      <c r="K202" s="244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288</v>
      </c>
      <c r="AU202" s="254" t="s">
        <v>91</v>
      </c>
      <c r="AV202" s="13" t="s">
        <v>91</v>
      </c>
      <c r="AW202" s="13" t="s">
        <v>42</v>
      </c>
      <c r="AX202" s="13" t="s">
        <v>82</v>
      </c>
      <c r="AY202" s="254" t="s">
        <v>280</v>
      </c>
    </row>
    <row r="203" s="14" customFormat="1">
      <c r="A203" s="14"/>
      <c r="B203" s="255"/>
      <c r="C203" s="256"/>
      <c r="D203" s="245" t="s">
        <v>288</v>
      </c>
      <c r="E203" s="257" t="s">
        <v>44</v>
      </c>
      <c r="F203" s="258" t="s">
        <v>292</v>
      </c>
      <c r="G203" s="256"/>
      <c r="H203" s="259">
        <v>1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5" t="s">
        <v>288</v>
      </c>
      <c r="AU203" s="265" t="s">
        <v>91</v>
      </c>
      <c r="AV203" s="14" t="s">
        <v>286</v>
      </c>
      <c r="AW203" s="14" t="s">
        <v>42</v>
      </c>
      <c r="AX203" s="14" t="s">
        <v>89</v>
      </c>
      <c r="AY203" s="265" t="s">
        <v>280</v>
      </c>
    </row>
    <row r="204" s="2" customFormat="1" ht="16.5" customHeight="1">
      <c r="A204" s="41"/>
      <c r="B204" s="42"/>
      <c r="C204" s="266" t="s">
        <v>755</v>
      </c>
      <c r="D204" s="266" t="s">
        <v>329</v>
      </c>
      <c r="E204" s="267" t="s">
        <v>3038</v>
      </c>
      <c r="F204" s="268" t="s">
        <v>3039</v>
      </c>
      <c r="G204" s="269" t="s">
        <v>1677</v>
      </c>
      <c r="H204" s="270">
        <v>1</v>
      </c>
      <c r="I204" s="271"/>
      <c r="J204" s="272">
        <f>ROUND(I204*H204,2)</f>
        <v>0</v>
      </c>
      <c r="K204" s="268" t="s">
        <v>44</v>
      </c>
      <c r="L204" s="273"/>
      <c r="M204" s="274" t="s">
        <v>44</v>
      </c>
      <c r="N204" s="275" t="s">
        <v>53</v>
      </c>
      <c r="O204" s="87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41" t="s">
        <v>323</v>
      </c>
      <c r="AT204" s="241" t="s">
        <v>329</v>
      </c>
      <c r="AU204" s="241" t="s">
        <v>91</v>
      </c>
      <c r="AY204" s="19" t="s">
        <v>280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89</v>
      </c>
      <c r="BK204" s="242">
        <f>ROUND(I204*H204,2)</f>
        <v>0</v>
      </c>
      <c r="BL204" s="19" t="s">
        <v>286</v>
      </c>
      <c r="BM204" s="241" t="s">
        <v>1193</v>
      </c>
    </row>
    <row r="205" s="2" customFormat="1" ht="36" customHeight="1">
      <c r="A205" s="41"/>
      <c r="B205" s="42"/>
      <c r="C205" s="230" t="s">
        <v>758</v>
      </c>
      <c r="D205" s="230" t="s">
        <v>282</v>
      </c>
      <c r="E205" s="231" t="s">
        <v>3017</v>
      </c>
      <c r="F205" s="232" t="s">
        <v>3018</v>
      </c>
      <c r="G205" s="233" t="s">
        <v>431</v>
      </c>
      <c r="H205" s="234">
        <v>1</v>
      </c>
      <c r="I205" s="235"/>
      <c r="J205" s="236">
        <f>ROUND(I205*H205,2)</f>
        <v>0</v>
      </c>
      <c r="K205" s="232" t="s">
        <v>285</v>
      </c>
      <c r="L205" s="47"/>
      <c r="M205" s="237" t="s">
        <v>44</v>
      </c>
      <c r="N205" s="238" t="s">
        <v>53</v>
      </c>
      <c r="O205" s="87"/>
      <c r="P205" s="239">
        <f>O205*H205</f>
        <v>0</v>
      </c>
      <c r="Q205" s="239">
        <v>0.00034000000000000002</v>
      </c>
      <c r="R205" s="239">
        <f>Q205*H205</f>
        <v>0.00034000000000000002</v>
      </c>
      <c r="S205" s="239">
        <v>0</v>
      </c>
      <c r="T205" s="240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1" t="s">
        <v>286</v>
      </c>
      <c r="AT205" s="241" t="s">
        <v>282</v>
      </c>
      <c r="AU205" s="241" t="s">
        <v>91</v>
      </c>
      <c r="AY205" s="19" t="s">
        <v>280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89</v>
      </c>
      <c r="BK205" s="242">
        <f>ROUND(I205*H205,2)</f>
        <v>0</v>
      </c>
      <c r="BL205" s="19" t="s">
        <v>286</v>
      </c>
      <c r="BM205" s="241" t="s">
        <v>1204</v>
      </c>
    </row>
    <row r="206" s="2" customFormat="1" ht="24" customHeight="1">
      <c r="A206" s="41"/>
      <c r="B206" s="42"/>
      <c r="C206" s="230" t="s">
        <v>760</v>
      </c>
      <c r="D206" s="230" t="s">
        <v>282</v>
      </c>
      <c r="E206" s="231" t="s">
        <v>3019</v>
      </c>
      <c r="F206" s="232" t="s">
        <v>3020</v>
      </c>
      <c r="G206" s="233" t="s">
        <v>431</v>
      </c>
      <c r="H206" s="234">
        <v>1</v>
      </c>
      <c r="I206" s="235"/>
      <c r="J206" s="236">
        <f>ROUND(I206*H206,2)</f>
        <v>0</v>
      </c>
      <c r="K206" s="232" t="s">
        <v>285</v>
      </c>
      <c r="L206" s="47"/>
      <c r="M206" s="237" t="s">
        <v>44</v>
      </c>
      <c r="N206" s="238" t="s">
        <v>53</v>
      </c>
      <c r="O206" s="87"/>
      <c r="P206" s="239">
        <f>O206*H206</f>
        <v>0</v>
      </c>
      <c r="Q206" s="239">
        <v>0.00139</v>
      </c>
      <c r="R206" s="239">
        <f>Q206*H206</f>
        <v>0.00139</v>
      </c>
      <c r="S206" s="239">
        <v>0</v>
      </c>
      <c r="T206" s="240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41" t="s">
        <v>286</v>
      </c>
      <c r="AT206" s="241" t="s">
        <v>282</v>
      </c>
      <c r="AU206" s="241" t="s">
        <v>91</v>
      </c>
      <c r="AY206" s="19" t="s">
        <v>280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89</v>
      </c>
      <c r="BK206" s="242">
        <f>ROUND(I206*H206,2)</f>
        <v>0</v>
      </c>
      <c r="BL206" s="19" t="s">
        <v>286</v>
      </c>
      <c r="BM206" s="241" t="s">
        <v>1215</v>
      </c>
    </row>
    <row r="207" s="2" customFormat="1" ht="16.5" customHeight="1">
      <c r="A207" s="41"/>
      <c r="B207" s="42"/>
      <c r="C207" s="266" t="s">
        <v>767</v>
      </c>
      <c r="D207" s="266" t="s">
        <v>329</v>
      </c>
      <c r="E207" s="267" t="s">
        <v>3021</v>
      </c>
      <c r="F207" s="268" t="s">
        <v>3022</v>
      </c>
      <c r="G207" s="269" t="s">
        <v>1677</v>
      </c>
      <c r="H207" s="270">
        <v>1</v>
      </c>
      <c r="I207" s="271"/>
      <c r="J207" s="272">
        <f>ROUND(I207*H207,2)</f>
        <v>0</v>
      </c>
      <c r="K207" s="268" t="s">
        <v>44</v>
      </c>
      <c r="L207" s="273"/>
      <c r="M207" s="274" t="s">
        <v>44</v>
      </c>
      <c r="N207" s="275" t="s">
        <v>53</v>
      </c>
      <c r="O207" s="87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41" t="s">
        <v>323</v>
      </c>
      <c r="AT207" s="241" t="s">
        <v>329</v>
      </c>
      <c r="AU207" s="241" t="s">
        <v>91</v>
      </c>
      <c r="AY207" s="19" t="s">
        <v>280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9" t="s">
        <v>89</v>
      </c>
      <c r="BK207" s="242">
        <f>ROUND(I207*H207,2)</f>
        <v>0</v>
      </c>
      <c r="BL207" s="19" t="s">
        <v>286</v>
      </c>
      <c r="BM207" s="241" t="s">
        <v>1224</v>
      </c>
    </row>
    <row r="208" s="2" customFormat="1" ht="24" customHeight="1">
      <c r="A208" s="41"/>
      <c r="B208" s="42"/>
      <c r="C208" s="230" t="s">
        <v>772</v>
      </c>
      <c r="D208" s="230" t="s">
        <v>282</v>
      </c>
      <c r="E208" s="231" t="s">
        <v>3040</v>
      </c>
      <c r="F208" s="232" t="s">
        <v>3041</v>
      </c>
      <c r="G208" s="233" t="s">
        <v>3034</v>
      </c>
      <c r="H208" s="234">
        <v>2</v>
      </c>
      <c r="I208" s="235"/>
      <c r="J208" s="236">
        <f>ROUND(I208*H208,2)</f>
        <v>0</v>
      </c>
      <c r="K208" s="232" t="s">
        <v>44</v>
      </c>
      <c r="L208" s="47"/>
      <c r="M208" s="237" t="s">
        <v>44</v>
      </c>
      <c r="N208" s="238" t="s">
        <v>53</v>
      </c>
      <c r="O208" s="87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41" t="s">
        <v>286</v>
      </c>
      <c r="AT208" s="241" t="s">
        <v>282</v>
      </c>
      <c r="AU208" s="241" t="s">
        <v>91</v>
      </c>
      <c r="AY208" s="19" t="s">
        <v>280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89</v>
      </c>
      <c r="BK208" s="242">
        <f>ROUND(I208*H208,2)</f>
        <v>0</v>
      </c>
      <c r="BL208" s="19" t="s">
        <v>286</v>
      </c>
      <c r="BM208" s="241" t="s">
        <v>1232</v>
      </c>
    </row>
    <row r="209" s="2" customFormat="1" ht="16.5" customHeight="1">
      <c r="A209" s="41"/>
      <c r="B209" s="42"/>
      <c r="C209" s="266" t="s">
        <v>775</v>
      </c>
      <c r="D209" s="266" t="s">
        <v>329</v>
      </c>
      <c r="E209" s="267" t="s">
        <v>3042</v>
      </c>
      <c r="F209" s="268" t="s">
        <v>3043</v>
      </c>
      <c r="G209" s="269" t="s">
        <v>1677</v>
      </c>
      <c r="H209" s="270">
        <v>2</v>
      </c>
      <c r="I209" s="271"/>
      <c r="J209" s="272">
        <f>ROUND(I209*H209,2)</f>
        <v>0</v>
      </c>
      <c r="K209" s="268" t="s">
        <v>44</v>
      </c>
      <c r="L209" s="273"/>
      <c r="M209" s="274" t="s">
        <v>44</v>
      </c>
      <c r="N209" s="275" t="s">
        <v>53</v>
      </c>
      <c r="O209" s="87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1" t="s">
        <v>323</v>
      </c>
      <c r="AT209" s="241" t="s">
        <v>329</v>
      </c>
      <c r="AU209" s="241" t="s">
        <v>91</v>
      </c>
      <c r="AY209" s="19" t="s">
        <v>280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89</v>
      </c>
      <c r="BK209" s="242">
        <f>ROUND(I209*H209,2)</f>
        <v>0</v>
      </c>
      <c r="BL209" s="19" t="s">
        <v>286</v>
      </c>
      <c r="BM209" s="241" t="s">
        <v>1246</v>
      </c>
    </row>
    <row r="210" s="2" customFormat="1" ht="16.5" customHeight="1">
      <c r="A210" s="41"/>
      <c r="B210" s="42"/>
      <c r="C210" s="266" t="s">
        <v>779</v>
      </c>
      <c r="D210" s="266" t="s">
        <v>329</v>
      </c>
      <c r="E210" s="267" t="s">
        <v>3025</v>
      </c>
      <c r="F210" s="268" t="s">
        <v>3026</v>
      </c>
      <c r="G210" s="269" t="s">
        <v>1677</v>
      </c>
      <c r="H210" s="270">
        <v>2</v>
      </c>
      <c r="I210" s="271"/>
      <c r="J210" s="272">
        <f>ROUND(I210*H210,2)</f>
        <v>0</v>
      </c>
      <c r="K210" s="268" t="s">
        <v>44</v>
      </c>
      <c r="L210" s="273"/>
      <c r="M210" s="274" t="s">
        <v>44</v>
      </c>
      <c r="N210" s="275" t="s">
        <v>53</v>
      </c>
      <c r="O210" s="87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41" t="s">
        <v>323</v>
      </c>
      <c r="AT210" s="241" t="s">
        <v>329</v>
      </c>
      <c r="AU210" s="241" t="s">
        <v>91</v>
      </c>
      <c r="AY210" s="19" t="s">
        <v>280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89</v>
      </c>
      <c r="BK210" s="242">
        <f>ROUND(I210*H210,2)</f>
        <v>0</v>
      </c>
      <c r="BL210" s="19" t="s">
        <v>286</v>
      </c>
      <c r="BM210" s="241" t="s">
        <v>1256</v>
      </c>
    </row>
    <row r="211" s="13" customFormat="1">
      <c r="A211" s="13"/>
      <c r="B211" s="243"/>
      <c r="C211" s="244"/>
      <c r="D211" s="245" t="s">
        <v>288</v>
      </c>
      <c r="E211" s="246" t="s">
        <v>44</v>
      </c>
      <c r="F211" s="247" t="s">
        <v>3044</v>
      </c>
      <c r="G211" s="244"/>
      <c r="H211" s="248">
        <v>2</v>
      </c>
      <c r="I211" s="249"/>
      <c r="J211" s="244"/>
      <c r="K211" s="244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288</v>
      </c>
      <c r="AU211" s="254" t="s">
        <v>91</v>
      </c>
      <c r="AV211" s="13" t="s">
        <v>91</v>
      </c>
      <c r="AW211" s="13" t="s">
        <v>42</v>
      </c>
      <c r="AX211" s="13" t="s">
        <v>82</v>
      </c>
      <c r="AY211" s="254" t="s">
        <v>280</v>
      </c>
    </row>
    <row r="212" s="14" customFormat="1">
      <c r="A212" s="14"/>
      <c r="B212" s="255"/>
      <c r="C212" s="256"/>
      <c r="D212" s="245" t="s">
        <v>288</v>
      </c>
      <c r="E212" s="257" t="s">
        <v>44</v>
      </c>
      <c r="F212" s="258" t="s">
        <v>292</v>
      </c>
      <c r="G212" s="256"/>
      <c r="H212" s="259">
        <v>2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5" t="s">
        <v>288</v>
      </c>
      <c r="AU212" s="265" t="s">
        <v>91</v>
      </c>
      <c r="AV212" s="14" t="s">
        <v>286</v>
      </c>
      <c r="AW212" s="14" t="s">
        <v>42</v>
      </c>
      <c r="AX212" s="14" t="s">
        <v>89</v>
      </c>
      <c r="AY212" s="265" t="s">
        <v>280</v>
      </c>
    </row>
    <row r="213" s="2" customFormat="1" ht="16.5" customHeight="1">
      <c r="A213" s="41"/>
      <c r="B213" s="42"/>
      <c r="C213" s="266" t="s">
        <v>784</v>
      </c>
      <c r="D213" s="266" t="s">
        <v>329</v>
      </c>
      <c r="E213" s="267" t="s">
        <v>3045</v>
      </c>
      <c r="F213" s="268" t="s">
        <v>3046</v>
      </c>
      <c r="G213" s="269" t="s">
        <v>1677</v>
      </c>
      <c r="H213" s="270">
        <v>2</v>
      </c>
      <c r="I213" s="271"/>
      <c r="J213" s="272">
        <f>ROUND(I213*H213,2)</f>
        <v>0</v>
      </c>
      <c r="K213" s="268" t="s">
        <v>44</v>
      </c>
      <c r="L213" s="273"/>
      <c r="M213" s="274" t="s">
        <v>44</v>
      </c>
      <c r="N213" s="275" t="s">
        <v>53</v>
      </c>
      <c r="O213" s="87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41" t="s">
        <v>323</v>
      </c>
      <c r="AT213" s="241" t="s">
        <v>329</v>
      </c>
      <c r="AU213" s="241" t="s">
        <v>91</v>
      </c>
      <c r="AY213" s="19" t="s">
        <v>280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89</v>
      </c>
      <c r="BK213" s="242">
        <f>ROUND(I213*H213,2)</f>
        <v>0</v>
      </c>
      <c r="BL213" s="19" t="s">
        <v>286</v>
      </c>
      <c r="BM213" s="241" t="s">
        <v>1269</v>
      </c>
    </row>
    <row r="214" s="2" customFormat="1" ht="36" customHeight="1">
      <c r="A214" s="41"/>
      <c r="B214" s="42"/>
      <c r="C214" s="230" t="s">
        <v>789</v>
      </c>
      <c r="D214" s="230" t="s">
        <v>282</v>
      </c>
      <c r="E214" s="231" t="s">
        <v>3047</v>
      </c>
      <c r="F214" s="232" t="s">
        <v>3048</v>
      </c>
      <c r="G214" s="233" t="s">
        <v>431</v>
      </c>
      <c r="H214" s="234">
        <v>2</v>
      </c>
      <c r="I214" s="235"/>
      <c r="J214" s="236">
        <f>ROUND(I214*H214,2)</f>
        <v>0</v>
      </c>
      <c r="K214" s="232" t="s">
        <v>285</v>
      </c>
      <c r="L214" s="47"/>
      <c r="M214" s="237" t="s">
        <v>44</v>
      </c>
      <c r="N214" s="238" t="s">
        <v>53</v>
      </c>
      <c r="O214" s="87"/>
      <c r="P214" s="239">
        <f>O214*H214</f>
        <v>0</v>
      </c>
      <c r="Q214" s="239">
        <v>0.00058</v>
      </c>
      <c r="R214" s="239">
        <f>Q214*H214</f>
        <v>0.00116</v>
      </c>
      <c r="S214" s="239">
        <v>0</v>
      </c>
      <c r="T214" s="240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41" t="s">
        <v>286</v>
      </c>
      <c r="AT214" s="241" t="s">
        <v>282</v>
      </c>
      <c r="AU214" s="241" t="s">
        <v>91</v>
      </c>
      <c r="AY214" s="19" t="s">
        <v>280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9" t="s">
        <v>89</v>
      </c>
      <c r="BK214" s="242">
        <f>ROUND(I214*H214,2)</f>
        <v>0</v>
      </c>
      <c r="BL214" s="19" t="s">
        <v>286</v>
      </c>
      <c r="BM214" s="241" t="s">
        <v>1279</v>
      </c>
    </row>
    <row r="215" s="2" customFormat="1" ht="24" customHeight="1">
      <c r="A215" s="41"/>
      <c r="B215" s="42"/>
      <c r="C215" s="230" t="s">
        <v>794</v>
      </c>
      <c r="D215" s="230" t="s">
        <v>282</v>
      </c>
      <c r="E215" s="231" t="s">
        <v>3049</v>
      </c>
      <c r="F215" s="232" t="s">
        <v>3050</v>
      </c>
      <c r="G215" s="233" t="s">
        <v>431</v>
      </c>
      <c r="H215" s="234">
        <v>2</v>
      </c>
      <c r="I215" s="235"/>
      <c r="J215" s="236">
        <f>ROUND(I215*H215,2)</f>
        <v>0</v>
      </c>
      <c r="K215" s="232" t="s">
        <v>285</v>
      </c>
      <c r="L215" s="47"/>
      <c r="M215" s="237" t="s">
        <v>44</v>
      </c>
      <c r="N215" s="238" t="s">
        <v>53</v>
      </c>
      <c r="O215" s="87"/>
      <c r="P215" s="239">
        <f>O215*H215</f>
        <v>0</v>
      </c>
      <c r="Q215" s="239">
        <v>0.0026800000000000001</v>
      </c>
      <c r="R215" s="239">
        <f>Q215*H215</f>
        <v>0.0053600000000000002</v>
      </c>
      <c r="S215" s="239">
        <v>0</v>
      </c>
      <c r="T215" s="240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41" t="s">
        <v>286</v>
      </c>
      <c r="AT215" s="241" t="s">
        <v>282</v>
      </c>
      <c r="AU215" s="241" t="s">
        <v>91</v>
      </c>
      <c r="AY215" s="19" t="s">
        <v>280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9" t="s">
        <v>89</v>
      </c>
      <c r="BK215" s="242">
        <f>ROUND(I215*H215,2)</f>
        <v>0</v>
      </c>
      <c r="BL215" s="19" t="s">
        <v>286</v>
      </c>
      <c r="BM215" s="241" t="s">
        <v>1287</v>
      </c>
    </row>
    <row r="216" s="2" customFormat="1" ht="16.5" customHeight="1">
      <c r="A216" s="41"/>
      <c r="B216" s="42"/>
      <c r="C216" s="266" t="s">
        <v>799</v>
      </c>
      <c r="D216" s="266" t="s">
        <v>329</v>
      </c>
      <c r="E216" s="267" t="s">
        <v>3051</v>
      </c>
      <c r="F216" s="268" t="s">
        <v>3052</v>
      </c>
      <c r="G216" s="269" t="s">
        <v>1677</v>
      </c>
      <c r="H216" s="270">
        <v>1</v>
      </c>
      <c r="I216" s="271"/>
      <c r="J216" s="272">
        <f>ROUND(I216*H216,2)</f>
        <v>0</v>
      </c>
      <c r="K216" s="268" t="s">
        <v>44</v>
      </c>
      <c r="L216" s="273"/>
      <c r="M216" s="274" t="s">
        <v>44</v>
      </c>
      <c r="N216" s="275" t="s">
        <v>53</v>
      </c>
      <c r="O216" s="87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41" t="s">
        <v>323</v>
      </c>
      <c r="AT216" s="241" t="s">
        <v>329</v>
      </c>
      <c r="AU216" s="241" t="s">
        <v>91</v>
      </c>
      <c r="AY216" s="19" t="s">
        <v>280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9" t="s">
        <v>89</v>
      </c>
      <c r="BK216" s="242">
        <f>ROUND(I216*H216,2)</f>
        <v>0</v>
      </c>
      <c r="BL216" s="19" t="s">
        <v>286</v>
      </c>
      <c r="BM216" s="241" t="s">
        <v>1295</v>
      </c>
    </row>
    <row r="217" s="2" customFormat="1" ht="16.5" customHeight="1">
      <c r="A217" s="41"/>
      <c r="B217" s="42"/>
      <c r="C217" s="266" t="s">
        <v>805</v>
      </c>
      <c r="D217" s="266" t="s">
        <v>329</v>
      </c>
      <c r="E217" s="267" t="s">
        <v>3053</v>
      </c>
      <c r="F217" s="268" t="s">
        <v>3054</v>
      </c>
      <c r="G217" s="269" t="s">
        <v>1677</v>
      </c>
      <c r="H217" s="270">
        <v>1</v>
      </c>
      <c r="I217" s="271"/>
      <c r="J217" s="272">
        <f>ROUND(I217*H217,2)</f>
        <v>0</v>
      </c>
      <c r="K217" s="268" t="s">
        <v>44</v>
      </c>
      <c r="L217" s="273"/>
      <c r="M217" s="274" t="s">
        <v>44</v>
      </c>
      <c r="N217" s="275" t="s">
        <v>53</v>
      </c>
      <c r="O217" s="87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41" t="s">
        <v>323</v>
      </c>
      <c r="AT217" s="241" t="s">
        <v>329</v>
      </c>
      <c r="AU217" s="241" t="s">
        <v>91</v>
      </c>
      <c r="AY217" s="19" t="s">
        <v>280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9" t="s">
        <v>89</v>
      </c>
      <c r="BK217" s="242">
        <f>ROUND(I217*H217,2)</f>
        <v>0</v>
      </c>
      <c r="BL217" s="19" t="s">
        <v>286</v>
      </c>
      <c r="BM217" s="241" t="s">
        <v>1306</v>
      </c>
    </row>
    <row r="218" s="2" customFormat="1" ht="24" customHeight="1">
      <c r="A218" s="41"/>
      <c r="B218" s="42"/>
      <c r="C218" s="230" t="s">
        <v>810</v>
      </c>
      <c r="D218" s="230" t="s">
        <v>282</v>
      </c>
      <c r="E218" s="231" t="s">
        <v>2877</v>
      </c>
      <c r="F218" s="232" t="s">
        <v>2878</v>
      </c>
      <c r="G218" s="233" t="s">
        <v>431</v>
      </c>
      <c r="H218" s="234">
        <v>1</v>
      </c>
      <c r="I218" s="235"/>
      <c r="J218" s="236">
        <f>ROUND(I218*H218,2)</f>
        <v>0</v>
      </c>
      <c r="K218" s="232" t="s">
        <v>285</v>
      </c>
      <c r="L218" s="47"/>
      <c r="M218" s="237" t="s">
        <v>44</v>
      </c>
      <c r="N218" s="238" t="s">
        <v>53</v>
      </c>
      <c r="O218" s="87"/>
      <c r="P218" s="239">
        <f>O218*H218</f>
        <v>0</v>
      </c>
      <c r="Q218" s="239">
        <v>0.00347</v>
      </c>
      <c r="R218" s="239">
        <f>Q218*H218</f>
        <v>0.00347</v>
      </c>
      <c r="S218" s="239">
        <v>0</v>
      </c>
      <c r="T218" s="240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41" t="s">
        <v>286</v>
      </c>
      <c r="AT218" s="241" t="s">
        <v>282</v>
      </c>
      <c r="AU218" s="241" t="s">
        <v>91</v>
      </c>
      <c r="AY218" s="19" t="s">
        <v>280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9" t="s">
        <v>89</v>
      </c>
      <c r="BK218" s="242">
        <f>ROUND(I218*H218,2)</f>
        <v>0</v>
      </c>
      <c r="BL218" s="19" t="s">
        <v>286</v>
      </c>
      <c r="BM218" s="241" t="s">
        <v>1315</v>
      </c>
    </row>
    <row r="219" s="2" customFormat="1" ht="16.5" customHeight="1">
      <c r="A219" s="41"/>
      <c r="B219" s="42"/>
      <c r="C219" s="266" t="s">
        <v>816</v>
      </c>
      <c r="D219" s="266" t="s">
        <v>329</v>
      </c>
      <c r="E219" s="267" t="s">
        <v>2879</v>
      </c>
      <c r="F219" s="268" t="s">
        <v>2880</v>
      </c>
      <c r="G219" s="269" t="s">
        <v>431</v>
      </c>
      <c r="H219" s="270">
        <v>1</v>
      </c>
      <c r="I219" s="271"/>
      <c r="J219" s="272">
        <f>ROUND(I219*H219,2)</f>
        <v>0</v>
      </c>
      <c r="K219" s="268" t="s">
        <v>44</v>
      </c>
      <c r="L219" s="273"/>
      <c r="M219" s="274" t="s">
        <v>44</v>
      </c>
      <c r="N219" s="275" t="s">
        <v>53</v>
      </c>
      <c r="O219" s="87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41" t="s">
        <v>323</v>
      </c>
      <c r="AT219" s="241" t="s">
        <v>329</v>
      </c>
      <c r="AU219" s="241" t="s">
        <v>91</v>
      </c>
      <c r="AY219" s="19" t="s">
        <v>280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9" t="s">
        <v>89</v>
      </c>
      <c r="BK219" s="242">
        <f>ROUND(I219*H219,2)</f>
        <v>0</v>
      </c>
      <c r="BL219" s="19" t="s">
        <v>286</v>
      </c>
      <c r="BM219" s="241" t="s">
        <v>1325</v>
      </c>
    </row>
    <row r="220" s="2" customFormat="1" ht="16.5" customHeight="1">
      <c r="A220" s="41"/>
      <c r="B220" s="42"/>
      <c r="C220" s="266" t="s">
        <v>820</v>
      </c>
      <c r="D220" s="266" t="s">
        <v>329</v>
      </c>
      <c r="E220" s="267" t="s">
        <v>2881</v>
      </c>
      <c r="F220" s="268" t="s">
        <v>2882</v>
      </c>
      <c r="G220" s="269" t="s">
        <v>431</v>
      </c>
      <c r="H220" s="270">
        <v>1</v>
      </c>
      <c r="I220" s="271"/>
      <c r="J220" s="272">
        <f>ROUND(I220*H220,2)</f>
        <v>0</v>
      </c>
      <c r="K220" s="268" t="s">
        <v>44</v>
      </c>
      <c r="L220" s="273"/>
      <c r="M220" s="274" t="s">
        <v>44</v>
      </c>
      <c r="N220" s="275" t="s">
        <v>53</v>
      </c>
      <c r="O220" s="87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41" t="s">
        <v>323</v>
      </c>
      <c r="AT220" s="241" t="s">
        <v>329</v>
      </c>
      <c r="AU220" s="241" t="s">
        <v>91</v>
      </c>
      <c r="AY220" s="19" t="s">
        <v>280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9" t="s">
        <v>89</v>
      </c>
      <c r="BK220" s="242">
        <f>ROUND(I220*H220,2)</f>
        <v>0</v>
      </c>
      <c r="BL220" s="19" t="s">
        <v>286</v>
      </c>
      <c r="BM220" s="241" t="s">
        <v>1339</v>
      </c>
    </row>
    <row r="221" s="2" customFormat="1" ht="24" customHeight="1">
      <c r="A221" s="41"/>
      <c r="B221" s="42"/>
      <c r="C221" s="230" t="s">
        <v>825</v>
      </c>
      <c r="D221" s="230" t="s">
        <v>282</v>
      </c>
      <c r="E221" s="231" t="s">
        <v>2883</v>
      </c>
      <c r="F221" s="232" t="s">
        <v>2884</v>
      </c>
      <c r="G221" s="233" t="s">
        <v>431</v>
      </c>
      <c r="H221" s="234">
        <v>1</v>
      </c>
      <c r="I221" s="235"/>
      <c r="J221" s="236">
        <f>ROUND(I221*H221,2)</f>
        <v>0</v>
      </c>
      <c r="K221" s="232" t="s">
        <v>285</v>
      </c>
      <c r="L221" s="47"/>
      <c r="M221" s="237" t="s">
        <v>44</v>
      </c>
      <c r="N221" s="238" t="s">
        <v>53</v>
      </c>
      <c r="O221" s="87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41" t="s">
        <v>286</v>
      </c>
      <c r="AT221" s="241" t="s">
        <v>282</v>
      </c>
      <c r="AU221" s="241" t="s">
        <v>91</v>
      </c>
      <c r="AY221" s="19" t="s">
        <v>280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9" t="s">
        <v>89</v>
      </c>
      <c r="BK221" s="242">
        <f>ROUND(I221*H221,2)</f>
        <v>0</v>
      </c>
      <c r="BL221" s="19" t="s">
        <v>286</v>
      </c>
      <c r="BM221" s="241" t="s">
        <v>1349</v>
      </c>
    </row>
    <row r="222" s="2" customFormat="1" ht="16.5" customHeight="1">
      <c r="A222" s="41"/>
      <c r="B222" s="42"/>
      <c r="C222" s="266" t="s">
        <v>829</v>
      </c>
      <c r="D222" s="266" t="s">
        <v>329</v>
      </c>
      <c r="E222" s="267" t="s">
        <v>2885</v>
      </c>
      <c r="F222" s="268" t="s">
        <v>2886</v>
      </c>
      <c r="G222" s="269" t="s">
        <v>1677</v>
      </c>
      <c r="H222" s="270">
        <v>1</v>
      </c>
      <c r="I222" s="271"/>
      <c r="J222" s="272">
        <f>ROUND(I222*H222,2)</f>
        <v>0</v>
      </c>
      <c r="K222" s="268" t="s">
        <v>44</v>
      </c>
      <c r="L222" s="273"/>
      <c r="M222" s="274" t="s">
        <v>44</v>
      </c>
      <c r="N222" s="275" t="s">
        <v>53</v>
      </c>
      <c r="O222" s="87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41" t="s">
        <v>323</v>
      </c>
      <c r="AT222" s="241" t="s">
        <v>329</v>
      </c>
      <c r="AU222" s="241" t="s">
        <v>91</v>
      </c>
      <c r="AY222" s="19" t="s">
        <v>280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9" t="s">
        <v>89</v>
      </c>
      <c r="BK222" s="242">
        <f>ROUND(I222*H222,2)</f>
        <v>0</v>
      </c>
      <c r="BL222" s="19" t="s">
        <v>286</v>
      </c>
      <c r="BM222" s="241" t="s">
        <v>1360</v>
      </c>
    </row>
    <row r="223" s="2" customFormat="1" ht="16.5" customHeight="1">
      <c r="A223" s="41"/>
      <c r="B223" s="42"/>
      <c r="C223" s="266" t="s">
        <v>833</v>
      </c>
      <c r="D223" s="266" t="s">
        <v>329</v>
      </c>
      <c r="E223" s="267" t="s">
        <v>3055</v>
      </c>
      <c r="F223" s="268" t="s">
        <v>3056</v>
      </c>
      <c r="G223" s="269" t="s">
        <v>431</v>
      </c>
      <c r="H223" s="270">
        <v>1</v>
      </c>
      <c r="I223" s="271"/>
      <c r="J223" s="272">
        <f>ROUND(I223*H223,2)</f>
        <v>0</v>
      </c>
      <c r="K223" s="268" t="s">
        <v>44</v>
      </c>
      <c r="L223" s="273"/>
      <c r="M223" s="274" t="s">
        <v>44</v>
      </c>
      <c r="N223" s="275" t="s">
        <v>53</v>
      </c>
      <c r="O223" s="87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41" t="s">
        <v>323</v>
      </c>
      <c r="AT223" s="241" t="s">
        <v>329</v>
      </c>
      <c r="AU223" s="241" t="s">
        <v>91</v>
      </c>
      <c r="AY223" s="19" t="s">
        <v>280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9" t="s">
        <v>89</v>
      </c>
      <c r="BK223" s="242">
        <f>ROUND(I223*H223,2)</f>
        <v>0</v>
      </c>
      <c r="BL223" s="19" t="s">
        <v>286</v>
      </c>
      <c r="BM223" s="241" t="s">
        <v>1379</v>
      </c>
    </row>
    <row r="224" s="2" customFormat="1" ht="24" customHeight="1">
      <c r="A224" s="41"/>
      <c r="B224" s="42"/>
      <c r="C224" s="266" t="s">
        <v>838</v>
      </c>
      <c r="D224" s="266" t="s">
        <v>329</v>
      </c>
      <c r="E224" s="267" t="s">
        <v>2889</v>
      </c>
      <c r="F224" s="268" t="s">
        <v>2890</v>
      </c>
      <c r="G224" s="269" t="s">
        <v>431</v>
      </c>
      <c r="H224" s="270">
        <v>32</v>
      </c>
      <c r="I224" s="271"/>
      <c r="J224" s="272">
        <f>ROUND(I224*H224,2)</f>
        <v>0</v>
      </c>
      <c r="K224" s="268" t="s">
        <v>44</v>
      </c>
      <c r="L224" s="273"/>
      <c r="M224" s="274" t="s">
        <v>44</v>
      </c>
      <c r="N224" s="275" t="s">
        <v>53</v>
      </c>
      <c r="O224" s="87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41" t="s">
        <v>323</v>
      </c>
      <c r="AT224" s="241" t="s">
        <v>329</v>
      </c>
      <c r="AU224" s="241" t="s">
        <v>91</v>
      </c>
      <c r="AY224" s="19" t="s">
        <v>280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9" t="s">
        <v>89</v>
      </c>
      <c r="BK224" s="242">
        <f>ROUND(I224*H224,2)</f>
        <v>0</v>
      </c>
      <c r="BL224" s="19" t="s">
        <v>286</v>
      </c>
      <c r="BM224" s="241" t="s">
        <v>1388</v>
      </c>
    </row>
    <row r="225" s="2" customFormat="1" ht="24" customHeight="1">
      <c r="A225" s="41"/>
      <c r="B225" s="42"/>
      <c r="C225" s="230" t="s">
        <v>843</v>
      </c>
      <c r="D225" s="230" t="s">
        <v>282</v>
      </c>
      <c r="E225" s="231" t="s">
        <v>2937</v>
      </c>
      <c r="F225" s="232" t="s">
        <v>2892</v>
      </c>
      <c r="G225" s="233" t="s">
        <v>431</v>
      </c>
      <c r="H225" s="234">
        <v>1</v>
      </c>
      <c r="I225" s="235"/>
      <c r="J225" s="236">
        <f>ROUND(I225*H225,2)</f>
        <v>0</v>
      </c>
      <c r="K225" s="232" t="s">
        <v>285</v>
      </c>
      <c r="L225" s="47"/>
      <c r="M225" s="237" t="s">
        <v>44</v>
      </c>
      <c r="N225" s="238" t="s">
        <v>53</v>
      </c>
      <c r="O225" s="87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41" t="s">
        <v>286</v>
      </c>
      <c r="AT225" s="241" t="s">
        <v>282</v>
      </c>
      <c r="AU225" s="241" t="s">
        <v>91</v>
      </c>
      <c r="AY225" s="19" t="s">
        <v>280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9" t="s">
        <v>89</v>
      </c>
      <c r="BK225" s="242">
        <f>ROUND(I225*H225,2)</f>
        <v>0</v>
      </c>
      <c r="BL225" s="19" t="s">
        <v>286</v>
      </c>
      <c r="BM225" s="241" t="s">
        <v>1398</v>
      </c>
    </row>
    <row r="226" s="2" customFormat="1" ht="16.5" customHeight="1">
      <c r="A226" s="41"/>
      <c r="B226" s="42"/>
      <c r="C226" s="266" t="s">
        <v>847</v>
      </c>
      <c r="D226" s="266" t="s">
        <v>329</v>
      </c>
      <c r="E226" s="267" t="s">
        <v>2893</v>
      </c>
      <c r="F226" s="268" t="s">
        <v>2894</v>
      </c>
      <c r="G226" s="269" t="s">
        <v>1677</v>
      </c>
      <c r="H226" s="270">
        <v>1</v>
      </c>
      <c r="I226" s="271"/>
      <c r="J226" s="272">
        <f>ROUND(I226*H226,2)</f>
        <v>0</v>
      </c>
      <c r="K226" s="268" t="s">
        <v>44</v>
      </c>
      <c r="L226" s="273"/>
      <c r="M226" s="274" t="s">
        <v>44</v>
      </c>
      <c r="N226" s="275" t="s">
        <v>53</v>
      </c>
      <c r="O226" s="87"/>
      <c r="P226" s="239">
        <f>O226*H226</f>
        <v>0</v>
      </c>
      <c r="Q226" s="239">
        <v>0</v>
      </c>
      <c r="R226" s="239">
        <f>Q226*H226</f>
        <v>0</v>
      </c>
      <c r="S226" s="239">
        <v>0</v>
      </c>
      <c r="T226" s="240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41" t="s">
        <v>323</v>
      </c>
      <c r="AT226" s="241" t="s">
        <v>329</v>
      </c>
      <c r="AU226" s="241" t="s">
        <v>91</v>
      </c>
      <c r="AY226" s="19" t="s">
        <v>280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9" t="s">
        <v>89</v>
      </c>
      <c r="BK226" s="242">
        <f>ROUND(I226*H226,2)</f>
        <v>0</v>
      </c>
      <c r="BL226" s="19" t="s">
        <v>286</v>
      </c>
      <c r="BM226" s="241" t="s">
        <v>3057</v>
      </c>
    </row>
    <row r="227" s="2" customFormat="1" ht="16.5" customHeight="1">
      <c r="A227" s="41"/>
      <c r="B227" s="42"/>
      <c r="C227" s="230" t="s">
        <v>852</v>
      </c>
      <c r="D227" s="230" t="s">
        <v>282</v>
      </c>
      <c r="E227" s="231" t="s">
        <v>2895</v>
      </c>
      <c r="F227" s="232" t="s">
        <v>2896</v>
      </c>
      <c r="G227" s="233" t="s">
        <v>431</v>
      </c>
      <c r="H227" s="234">
        <v>1</v>
      </c>
      <c r="I227" s="235"/>
      <c r="J227" s="236">
        <f>ROUND(I227*H227,2)</f>
        <v>0</v>
      </c>
      <c r="K227" s="232" t="s">
        <v>285</v>
      </c>
      <c r="L227" s="47"/>
      <c r="M227" s="237" t="s">
        <v>44</v>
      </c>
      <c r="N227" s="238" t="s">
        <v>53</v>
      </c>
      <c r="O227" s="87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41" t="s">
        <v>286</v>
      </c>
      <c r="AT227" s="241" t="s">
        <v>282</v>
      </c>
      <c r="AU227" s="241" t="s">
        <v>91</v>
      </c>
      <c r="AY227" s="19" t="s">
        <v>280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9" t="s">
        <v>89</v>
      </c>
      <c r="BK227" s="242">
        <f>ROUND(I227*H227,2)</f>
        <v>0</v>
      </c>
      <c r="BL227" s="19" t="s">
        <v>286</v>
      </c>
      <c r="BM227" s="241" t="s">
        <v>3058</v>
      </c>
    </row>
    <row r="228" s="2" customFormat="1" ht="16.5" customHeight="1">
      <c r="A228" s="41"/>
      <c r="B228" s="42"/>
      <c r="C228" s="266" t="s">
        <v>857</v>
      </c>
      <c r="D228" s="266" t="s">
        <v>329</v>
      </c>
      <c r="E228" s="267" t="s">
        <v>2897</v>
      </c>
      <c r="F228" s="268" t="s">
        <v>2898</v>
      </c>
      <c r="G228" s="269" t="s">
        <v>1677</v>
      </c>
      <c r="H228" s="270">
        <v>1</v>
      </c>
      <c r="I228" s="271"/>
      <c r="J228" s="272">
        <f>ROUND(I228*H228,2)</f>
        <v>0</v>
      </c>
      <c r="K228" s="268" t="s">
        <v>44</v>
      </c>
      <c r="L228" s="273"/>
      <c r="M228" s="274" t="s">
        <v>44</v>
      </c>
      <c r="N228" s="275" t="s">
        <v>53</v>
      </c>
      <c r="O228" s="87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41" t="s">
        <v>323</v>
      </c>
      <c r="AT228" s="241" t="s">
        <v>329</v>
      </c>
      <c r="AU228" s="241" t="s">
        <v>91</v>
      </c>
      <c r="AY228" s="19" t="s">
        <v>280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9" t="s">
        <v>89</v>
      </c>
      <c r="BK228" s="242">
        <f>ROUND(I228*H228,2)</f>
        <v>0</v>
      </c>
      <c r="BL228" s="19" t="s">
        <v>286</v>
      </c>
      <c r="BM228" s="241" t="s">
        <v>3059</v>
      </c>
    </row>
    <row r="229" s="2" customFormat="1" ht="16.5" customHeight="1">
      <c r="A229" s="41"/>
      <c r="B229" s="42"/>
      <c r="C229" s="266" t="s">
        <v>862</v>
      </c>
      <c r="D229" s="266" t="s">
        <v>329</v>
      </c>
      <c r="E229" s="267" t="s">
        <v>2899</v>
      </c>
      <c r="F229" s="268" t="s">
        <v>2900</v>
      </c>
      <c r="G229" s="269" t="s">
        <v>1677</v>
      </c>
      <c r="H229" s="270">
        <v>1</v>
      </c>
      <c r="I229" s="271"/>
      <c r="J229" s="272">
        <f>ROUND(I229*H229,2)</f>
        <v>0</v>
      </c>
      <c r="K229" s="268" t="s">
        <v>44</v>
      </c>
      <c r="L229" s="273"/>
      <c r="M229" s="274" t="s">
        <v>44</v>
      </c>
      <c r="N229" s="275" t="s">
        <v>53</v>
      </c>
      <c r="O229" s="87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41" t="s">
        <v>323</v>
      </c>
      <c r="AT229" s="241" t="s">
        <v>329</v>
      </c>
      <c r="AU229" s="241" t="s">
        <v>91</v>
      </c>
      <c r="AY229" s="19" t="s">
        <v>280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9" t="s">
        <v>89</v>
      </c>
      <c r="BK229" s="242">
        <f>ROUND(I229*H229,2)</f>
        <v>0</v>
      </c>
      <c r="BL229" s="19" t="s">
        <v>286</v>
      </c>
      <c r="BM229" s="241" t="s">
        <v>3060</v>
      </c>
    </row>
    <row r="230" s="2" customFormat="1" ht="16.5" customHeight="1">
      <c r="A230" s="41"/>
      <c r="B230" s="42"/>
      <c r="C230" s="266" t="s">
        <v>865</v>
      </c>
      <c r="D230" s="266" t="s">
        <v>329</v>
      </c>
      <c r="E230" s="267" t="s">
        <v>2901</v>
      </c>
      <c r="F230" s="268" t="s">
        <v>2902</v>
      </c>
      <c r="G230" s="269" t="s">
        <v>431</v>
      </c>
      <c r="H230" s="270">
        <v>1</v>
      </c>
      <c r="I230" s="271"/>
      <c r="J230" s="272">
        <f>ROUND(I230*H230,2)</f>
        <v>0</v>
      </c>
      <c r="K230" s="268" t="s">
        <v>44</v>
      </c>
      <c r="L230" s="273"/>
      <c r="M230" s="274" t="s">
        <v>44</v>
      </c>
      <c r="N230" s="275" t="s">
        <v>53</v>
      </c>
      <c r="O230" s="87"/>
      <c r="P230" s="239">
        <f>O230*H230</f>
        <v>0</v>
      </c>
      <c r="Q230" s="239">
        <v>0</v>
      </c>
      <c r="R230" s="239">
        <f>Q230*H230</f>
        <v>0</v>
      </c>
      <c r="S230" s="239">
        <v>0</v>
      </c>
      <c r="T230" s="240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41" t="s">
        <v>323</v>
      </c>
      <c r="AT230" s="241" t="s">
        <v>329</v>
      </c>
      <c r="AU230" s="241" t="s">
        <v>91</v>
      </c>
      <c r="AY230" s="19" t="s">
        <v>280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9" t="s">
        <v>89</v>
      </c>
      <c r="BK230" s="242">
        <f>ROUND(I230*H230,2)</f>
        <v>0</v>
      </c>
      <c r="BL230" s="19" t="s">
        <v>286</v>
      </c>
      <c r="BM230" s="241" t="s">
        <v>3061</v>
      </c>
    </row>
    <row r="231" s="12" customFormat="1" ht="22.8" customHeight="1">
      <c r="A231" s="12"/>
      <c r="B231" s="214"/>
      <c r="C231" s="215"/>
      <c r="D231" s="216" t="s">
        <v>81</v>
      </c>
      <c r="E231" s="228" t="s">
        <v>445</v>
      </c>
      <c r="F231" s="228" t="s">
        <v>3062</v>
      </c>
      <c r="G231" s="215"/>
      <c r="H231" s="215"/>
      <c r="I231" s="218"/>
      <c r="J231" s="229">
        <f>BK231</f>
        <v>0</v>
      </c>
      <c r="K231" s="215"/>
      <c r="L231" s="220"/>
      <c r="M231" s="221"/>
      <c r="N231" s="222"/>
      <c r="O231" s="222"/>
      <c r="P231" s="223">
        <f>SUM(P232:P253)</f>
        <v>0</v>
      </c>
      <c r="Q231" s="222"/>
      <c r="R231" s="223">
        <f>SUM(R232:R253)</f>
        <v>0.0060299999999999998</v>
      </c>
      <c r="S231" s="222"/>
      <c r="T231" s="224">
        <f>SUM(T232:T253)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5" t="s">
        <v>89</v>
      </c>
      <c r="AT231" s="226" t="s">
        <v>81</v>
      </c>
      <c r="AU231" s="226" t="s">
        <v>89</v>
      </c>
      <c r="AY231" s="225" t="s">
        <v>280</v>
      </c>
      <c r="BK231" s="227">
        <f>SUM(BK232:BK253)</f>
        <v>0</v>
      </c>
    </row>
    <row r="232" s="2" customFormat="1" ht="24" customHeight="1">
      <c r="A232" s="41"/>
      <c r="B232" s="42"/>
      <c r="C232" s="230" t="s">
        <v>870</v>
      </c>
      <c r="D232" s="230" t="s">
        <v>282</v>
      </c>
      <c r="E232" s="231" t="s">
        <v>3007</v>
      </c>
      <c r="F232" s="232" t="s">
        <v>3008</v>
      </c>
      <c r="G232" s="233" t="s">
        <v>1677</v>
      </c>
      <c r="H232" s="234">
        <v>2</v>
      </c>
      <c r="I232" s="235"/>
      <c r="J232" s="236">
        <f>ROUND(I232*H232,2)</f>
        <v>0</v>
      </c>
      <c r="K232" s="232" t="s">
        <v>44</v>
      </c>
      <c r="L232" s="47"/>
      <c r="M232" s="237" t="s">
        <v>44</v>
      </c>
      <c r="N232" s="238" t="s">
        <v>53</v>
      </c>
      <c r="O232" s="87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41" t="s">
        <v>286</v>
      </c>
      <c r="AT232" s="241" t="s">
        <v>282</v>
      </c>
      <c r="AU232" s="241" t="s">
        <v>91</v>
      </c>
      <c r="AY232" s="19" t="s">
        <v>280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9" t="s">
        <v>89</v>
      </c>
      <c r="BK232" s="242">
        <f>ROUND(I232*H232,2)</f>
        <v>0</v>
      </c>
      <c r="BL232" s="19" t="s">
        <v>286</v>
      </c>
      <c r="BM232" s="241" t="s">
        <v>3063</v>
      </c>
    </row>
    <row r="233" s="2" customFormat="1" ht="36" customHeight="1">
      <c r="A233" s="41"/>
      <c r="B233" s="42"/>
      <c r="C233" s="230" t="s">
        <v>873</v>
      </c>
      <c r="D233" s="230" t="s">
        <v>282</v>
      </c>
      <c r="E233" s="231" t="s">
        <v>3009</v>
      </c>
      <c r="F233" s="232" t="s">
        <v>3010</v>
      </c>
      <c r="G233" s="233" t="s">
        <v>431</v>
      </c>
      <c r="H233" s="234">
        <v>2</v>
      </c>
      <c r="I233" s="235"/>
      <c r="J233" s="236">
        <f>ROUND(I233*H233,2)</f>
        <v>0</v>
      </c>
      <c r="K233" s="232" t="s">
        <v>285</v>
      </c>
      <c r="L233" s="47"/>
      <c r="M233" s="237" t="s">
        <v>44</v>
      </c>
      <c r="N233" s="238" t="s">
        <v>53</v>
      </c>
      <c r="O233" s="87"/>
      <c r="P233" s="239">
        <f>O233*H233</f>
        <v>0</v>
      </c>
      <c r="Q233" s="239">
        <v>0.00022000000000000001</v>
      </c>
      <c r="R233" s="239">
        <f>Q233*H233</f>
        <v>0.00044000000000000002</v>
      </c>
      <c r="S233" s="239">
        <v>0</v>
      </c>
      <c r="T233" s="240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41" t="s">
        <v>286</v>
      </c>
      <c r="AT233" s="241" t="s">
        <v>282</v>
      </c>
      <c r="AU233" s="241" t="s">
        <v>91</v>
      </c>
      <c r="AY233" s="19" t="s">
        <v>280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9" t="s">
        <v>89</v>
      </c>
      <c r="BK233" s="242">
        <f>ROUND(I233*H233,2)</f>
        <v>0</v>
      </c>
      <c r="BL233" s="19" t="s">
        <v>286</v>
      </c>
      <c r="BM233" s="241" t="s">
        <v>3064</v>
      </c>
    </row>
    <row r="234" s="2" customFormat="1" ht="24" customHeight="1">
      <c r="A234" s="41"/>
      <c r="B234" s="42"/>
      <c r="C234" s="230" t="s">
        <v>878</v>
      </c>
      <c r="D234" s="230" t="s">
        <v>282</v>
      </c>
      <c r="E234" s="231" t="s">
        <v>3065</v>
      </c>
      <c r="F234" s="232" t="s">
        <v>3066</v>
      </c>
      <c r="G234" s="233" t="s">
        <v>431</v>
      </c>
      <c r="H234" s="234">
        <v>4</v>
      </c>
      <c r="I234" s="235"/>
      <c r="J234" s="236">
        <f>ROUND(I234*H234,2)</f>
        <v>0</v>
      </c>
      <c r="K234" s="232" t="s">
        <v>3067</v>
      </c>
      <c r="L234" s="47"/>
      <c r="M234" s="237" t="s">
        <v>44</v>
      </c>
      <c r="N234" s="238" t="s">
        <v>53</v>
      </c>
      <c r="O234" s="87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41" t="s">
        <v>286</v>
      </c>
      <c r="AT234" s="241" t="s">
        <v>282</v>
      </c>
      <c r="AU234" s="241" t="s">
        <v>91</v>
      </c>
      <c r="AY234" s="19" t="s">
        <v>280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9" t="s">
        <v>89</v>
      </c>
      <c r="BK234" s="242">
        <f>ROUND(I234*H234,2)</f>
        <v>0</v>
      </c>
      <c r="BL234" s="19" t="s">
        <v>286</v>
      </c>
      <c r="BM234" s="241" t="s">
        <v>3068</v>
      </c>
    </row>
    <row r="235" s="2" customFormat="1" ht="16.5" customHeight="1">
      <c r="A235" s="41"/>
      <c r="B235" s="42"/>
      <c r="C235" s="266" t="s">
        <v>881</v>
      </c>
      <c r="D235" s="266" t="s">
        <v>329</v>
      </c>
      <c r="E235" s="267" t="s">
        <v>3069</v>
      </c>
      <c r="F235" s="268" t="s">
        <v>3070</v>
      </c>
      <c r="G235" s="269" t="s">
        <v>1677</v>
      </c>
      <c r="H235" s="270">
        <v>2</v>
      </c>
      <c r="I235" s="271"/>
      <c r="J235" s="272">
        <f>ROUND(I235*H235,2)</f>
        <v>0</v>
      </c>
      <c r="K235" s="268" t="s">
        <v>44</v>
      </c>
      <c r="L235" s="273"/>
      <c r="M235" s="274" t="s">
        <v>44</v>
      </c>
      <c r="N235" s="275" t="s">
        <v>53</v>
      </c>
      <c r="O235" s="87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41" t="s">
        <v>323</v>
      </c>
      <c r="AT235" s="241" t="s">
        <v>329</v>
      </c>
      <c r="AU235" s="241" t="s">
        <v>91</v>
      </c>
      <c r="AY235" s="19" t="s">
        <v>280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9" t="s">
        <v>89</v>
      </c>
      <c r="BK235" s="242">
        <f>ROUND(I235*H235,2)</f>
        <v>0</v>
      </c>
      <c r="BL235" s="19" t="s">
        <v>286</v>
      </c>
      <c r="BM235" s="241" t="s">
        <v>3071</v>
      </c>
    </row>
    <row r="236" s="2" customFormat="1" ht="24" customHeight="1">
      <c r="A236" s="41"/>
      <c r="B236" s="42"/>
      <c r="C236" s="266" t="s">
        <v>887</v>
      </c>
      <c r="D236" s="266" t="s">
        <v>329</v>
      </c>
      <c r="E236" s="267" t="s">
        <v>3072</v>
      </c>
      <c r="F236" s="268" t="s">
        <v>3073</v>
      </c>
      <c r="G236" s="269" t="s">
        <v>1677</v>
      </c>
      <c r="H236" s="270">
        <v>2</v>
      </c>
      <c r="I236" s="271"/>
      <c r="J236" s="272">
        <f>ROUND(I236*H236,2)</f>
        <v>0</v>
      </c>
      <c r="K236" s="268" t="s">
        <v>44</v>
      </c>
      <c r="L236" s="273"/>
      <c r="M236" s="274" t="s">
        <v>44</v>
      </c>
      <c r="N236" s="275" t="s">
        <v>53</v>
      </c>
      <c r="O236" s="87"/>
      <c r="P236" s="239">
        <f>O236*H236</f>
        <v>0</v>
      </c>
      <c r="Q236" s="239">
        <v>0</v>
      </c>
      <c r="R236" s="239">
        <f>Q236*H236</f>
        <v>0</v>
      </c>
      <c r="S236" s="239">
        <v>0</v>
      </c>
      <c r="T236" s="240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41" t="s">
        <v>323</v>
      </c>
      <c r="AT236" s="241" t="s">
        <v>329</v>
      </c>
      <c r="AU236" s="241" t="s">
        <v>91</v>
      </c>
      <c r="AY236" s="19" t="s">
        <v>280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9" t="s">
        <v>89</v>
      </c>
      <c r="BK236" s="242">
        <f>ROUND(I236*H236,2)</f>
        <v>0</v>
      </c>
      <c r="BL236" s="19" t="s">
        <v>286</v>
      </c>
      <c r="BM236" s="241" t="s">
        <v>3074</v>
      </c>
    </row>
    <row r="237" s="2" customFormat="1" ht="24" customHeight="1">
      <c r="A237" s="41"/>
      <c r="B237" s="42"/>
      <c r="C237" s="230" t="s">
        <v>893</v>
      </c>
      <c r="D237" s="230" t="s">
        <v>282</v>
      </c>
      <c r="E237" s="231" t="s">
        <v>3075</v>
      </c>
      <c r="F237" s="232" t="s">
        <v>3076</v>
      </c>
      <c r="G237" s="233" t="s">
        <v>431</v>
      </c>
      <c r="H237" s="234">
        <v>2</v>
      </c>
      <c r="I237" s="235"/>
      <c r="J237" s="236">
        <f>ROUND(I237*H237,2)</f>
        <v>0</v>
      </c>
      <c r="K237" s="232" t="s">
        <v>285</v>
      </c>
      <c r="L237" s="47"/>
      <c r="M237" s="237" t="s">
        <v>44</v>
      </c>
      <c r="N237" s="238" t="s">
        <v>53</v>
      </c>
      <c r="O237" s="87"/>
      <c r="P237" s="239">
        <f>O237*H237</f>
        <v>0</v>
      </c>
      <c r="Q237" s="239">
        <v>0.00020000000000000001</v>
      </c>
      <c r="R237" s="239">
        <f>Q237*H237</f>
        <v>0.00040000000000000002</v>
      </c>
      <c r="S237" s="239">
        <v>0</v>
      </c>
      <c r="T237" s="240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41" t="s">
        <v>286</v>
      </c>
      <c r="AT237" s="241" t="s">
        <v>282</v>
      </c>
      <c r="AU237" s="241" t="s">
        <v>91</v>
      </c>
      <c r="AY237" s="19" t="s">
        <v>280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9" t="s">
        <v>89</v>
      </c>
      <c r="BK237" s="242">
        <f>ROUND(I237*H237,2)</f>
        <v>0</v>
      </c>
      <c r="BL237" s="19" t="s">
        <v>286</v>
      </c>
      <c r="BM237" s="241" t="s">
        <v>3077</v>
      </c>
    </row>
    <row r="238" s="2" customFormat="1" ht="36" customHeight="1">
      <c r="A238" s="41"/>
      <c r="B238" s="42"/>
      <c r="C238" s="230" t="s">
        <v>898</v>
      </c>
      <c r="D238" s="230" t="s">
        <v>282</v>
      </c>
      <c r="E238" s="231" t="s">
        <v>3017</v>
      </c>
      <c r="F238" s="232" t="s">
        <v>3018</v>
      </c>
      <c r="G238" s="233" t="s">
        <v>431</v>
      </c>
      <c r="H238" s="234">
        <v>2</v>
      </c>
      <c r="I238" s="235"/>
      <c r="J238" s="236">
        <f>ROUND(I238*H238,2)</f>
        <v>0</v>
      </c>
      <c r="K238" s="232" t="s">
        <v>285</v>
      </c>
      <c r="L238" s="47"/>
      <c r="M238" s="237" t="s">
        <v>44</v>
      </c>
      <c r="N238" s="238" t="s">
        <v>53</v>
      </c>
      <c r="O238" s="87"/>
      <c r="P238" s="239">
        <f>O238*H238</f>
        <v>0</v>
      </c>
      <c r="Q238" s="239">
        <v>0.00034000000000000002</v>
      </c>
      <c r="R238" s="239">
        <f>Q238*H238</f>
        <v>0.00068000000000000005</v>
      </c>
      <c r="S238" s="239">
        <v>0</v>
      </c>
      <c r="T238" s="240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41" t="s">
        <v>286</v>
      </c>
      <c r="AT238" s="241" t="s">
        <v>282</v>
      </c>
      <c r="AU238" s="241" t="s">
        <v>91</v>
      </c>
      <c r="AY238" s="19" t="s">
        <v>280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9" t="s">
        <v>89</v>
      </c>
      <c r="BK238" s="242">
        <f>ROUND(I238*H238,2)</f>
        <v>0</v>
      </c>
      <c r="BL238" s="19" t="s">
        <v>286</v>
      </c>
      <c r="BM238" s="241" t="s">
        <v>3078</v>
      </c>
    </row>
    <row r="239" s="2" customFormat="1" ht="24" customHeight="1">
      <c r="A239" s="41"/>
      <c r="B239" s="42"/>
      <c r="C239" s="230" t="s">
        <v>903</v>
      </c>
      <c r="D239" s="230" t="s">
        <v>282</v>
      </c>
      <c r="E239" s="231" t="s">
        <v>3019</v>
      </c>
      <c r="F239" s="232" t="s">
        <v>3020</v>
      </c>
      <c r="G239" s="233" t="s">
        <v>431</v>
      </c>
      <c r="H239" s="234">
        <v>2</v>
      </c>
      <c r="I239" s="235"/>
      <c r="J239" s="236">
        <f>ROUND(I239*H239,2)</f>
        <v>0</v>
      </c>
      <c r="K239" s="232" t="s">
        <v>285</v>
      </c>
      <c r="L239" s="47"/>
      <c r="M239" s="237" t="s">
        <v>44</v>
      </c>
      <c r="N239" s="238" t="s">
        <v>53</v>
      </c>
      <c r="O239" s="87"/>
      <c r="P239" s="239">
        <f>O239*H239</f>
        <v>0</v>
      </c>
      <c r="Q239" s="239">
        <v>0.00139</v>
      </c>
      <c r="R239" s="239">
        <f>Q239*H239</f>
        <v>0.0027799999999999999</v>
      </c>
      <c r="S239" s="239">
        <v>0</v>
      </c>
      <c r="T239" s="240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41" t="s">
        <v>286</v>
      </c>
      <c r="AT239" s="241" t="s">
        <v>282</v>
      </c>
      <c r="AU239" s="241" t="s">
        <v>91</v>
      </c>
      <c r="AY239" s="19" t="s">
        <v>280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9" t="s">
        <v>89</v>
      </c>
      <c r="BK239" s="242">
        <f>ROUND(I239*H239,2)</f>
        <v>0</v>
      </c>
      <c r="BL239" s="19" t="s">
        <v>286</v>
      </c>
      <c r="BM239" s="241" t="s">
        <v>3079</v>
      </c>
    </row>
    <row r="240" s="2" customFormat="1" ht="16.5" customHeight="1">
      <c r="A240" s="41"/>
      <c r="B240" s="42"/>
      <c r="C240" s="266" t="s">
        <v>909</v>
      </c>
      <c r="D240" s="266" t="s">
        <v>329</v>
      </c>
      <c r="E240" s="267" t="s">
        <v>3080</v>
      </c>
      <c r="F240" s="268" t="s">
        <v>3081</v>
      </c>
      <c r="G240" s="269" t="s">
        <v>1677</v>
      </c>
      <c r="H240" s="270">
        <v>2</v>
      </c>
      <c r="I240" s="271"/>
      <c r="J240" s="272">
        <f>ROUND(I240*H240,2)</f>
        <v>0</v>
      </c>
      <c r="K240" s="268" t="s">
        <v>44</v>
      </c>
      <c r="L240" s="273"/>
      <c r="M240" s="274" t="s">
        <v>44</v>
      </c>
      <c r="N240" s="275" t="s">
        <v>53</v>
      </c>
      <c r="O240" s="87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41" t="s">
        <v>323</v>
      </c>
      <c r="AT240" s="241" t="s">
        <v>329</v>
      </c>
      <c r="AU240" s="241" t="s">
        <v>91</v>
      </c>
      <c r="AY240" s="19" t="s">
        <v>280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9" t="s">
        <v>89</v>
      </c>
      <c r="BK240" s="242">
        <f>ROUND(I240*H240,2)</f>
        <v>0</v>
      </c>
      <c r="BL240" s="19" t="s">
        <v>286</v>
      </c>
      <c r="BM240" s="241" t="s">
        <v>3082</v>
      </c>
    </row>
    <row r="241" s="2" customFormat="1" ht="24" customHeight="1">
      <c r="A241" s="41"/>
      <c r="B241" s="42"/>
      <c r="C241" s="266" t="s">
        <v>913</v>
      </c>
      <c r="D241" s="266" t="s">
        <v>329</v>
      </c>
      <c r="E241" s="267" t="s">
        <v>3083</v>
      </c>
      <c r="F241" s="268" t="s">
        <v>3084</v>
      </c>
      <c r="G241" s="269" t="s">
        <v>1677</v>
      </c>
      <c r="H241" s="270">
        <v>2</v>
      </c>
      <c r="I241" s="271"/>
      <c r="J241" s="272">
        <f>ROUND(I241*H241,2)</f>
        <v>0</v>
      </c>
      <c r="K241" s="268" t="s">
        <v>44</v>
      </c>
      <c r="L241" s="273"/>
      <c r="M241" s="274" t="s">
        <v>44</v>
      </c>
      <c r="N241" s="275" t="s">
        <v>53</v>
      </c>
      <c r="O241" s="87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41" t="s">
        <v>323</v>
      </c>
      <c r="AT241" s="241" t="s">
        <v>329</v>
      </c>
      <c r="AU241" s="241" t="s">
        <v>91</v>
      </c>
      <c r="AY241" s="19" t="s">
        <v>280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9" t="s">
        <v>89</v>
      </c>
      <c r="BK241" s="242">
        <f>ROUND(I241*H241,2)</f>
        <v>0</v>
      </c>
      <c r="BL241" s="19" t="s">
        <v>286</v>
      </c>
      <c r="BM241" s="241" t="s">
        <v>3085</v>
      </c>
    </row>
    <row r="242" s="2" customFormat="1" ht="24" customHeight="1">
      <c r="A242" s="41"/>
      <c r="B242" s="42"/>
      <c r="C242" s="230" t="s">
        <v>917</v>
      </c>
      <c r="D242" s="230" t="s">
        <v>282</v>
      </c>
      <c r="E242" s="231" t="s">
        <v>3086</v>
      </c>
      <c r="F242" s="232" t="s">
        <v>3087</v>
      </c>
      <c r="G242" s="233" t="s">
        <v>3034</v>
      </c>
      <c r="H242" s="234">
        <v>1</v>
      </c>
      <c r="I242" s="235"/>
      <c r="J242" s="236">
        <f>ROUND(I242*H242,2)</f>
        <v>0</v>
      </c>
      <c r="K242" s="232" t="s">
        <v>44</v>
      </c>
      <c r="L242" s="47"/>
      <c r="M242" s="237" t="s">
        <v>44</v>
      </c>
      <c r="N242" s="238" t="s">
        <v>53</v>
      </c>
      <c r="O242" s="87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41" t="s">
        <v>286</v>
      </c>
      <c r="AT242" s="241" t="s">
        <v>282</v>
      </c>
      <c r="AU242" s="241" t="s">
        <v>91</v>
      </c>
      <c r="AY242" s="19" t="s">
        <v>280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9" t="s">
        <v>89</v>
      </c>
      <c r="BK242" s="242">
        <f>ROUND(I242*H242,2)</f>
        <v>0</v>
      </c>
      <c r="BL242" s="19" t="s">
        <v>286</v>
      </c>
      <c r="BM242" s="241" t="s">
        <v>3088</v>
      </c>
    </row>
    <row r="243" s="2" customFormat="1" ht="36" customHeight="1">
      <c r="A243" s="41"/>
      <c r="B243" s="42"/>
      <c r="C243" s="230" t="s">
        <v>928</v>
      </c>
      <c r="D243" s="230" t="s">
        <v>282</v>
      </c>
      <c r="E243" s="231" t="s">
        <v>3017</v>
      </c>
      <c r="F243" s="232" t="s">
        <v>3018</v>
      </c>
      <c r="G243" s="233" t="s">
        <v>431</v>
      </c>
      <c r="H243" s="234">
        <v>1</v>
      </c>
      <c r="I243" s="235"/>
      <c r="J243" s="236">
        <f>ROUND(I243*H243,2)</f>
        <v>0</v>
      </c>
      <c r="K243" s="232" t="s">
        <v>285</v>
      </c>
      <c r="L243" s="47"/>
      <c r="M243" s="237" t="s">
        <v>44</v>
      </c>
      <c r="N243" s="238" t="s">
        <v>53</v>
      </c>
      <c r="O243" s="87"/>
      <c r="P243" s="239">
        <f>O243*H243</f>
        <v>0</v>
      </c>
      <c r="Q243" s="239">
        <v>0.00034000000000000002</v>
      </c>
      <c r="R243" s="239">
        <f>Q243*H243</f>
        <v>0.00034000000000000002</v>
      </c>
      <c r="S243" s="239">
        <v>0</v>
      </c>
      <c r="T243" s="240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41" t="s">
        <v>286</v>
      </c>
      <c r="AT243" s="241" t="s">
        <v>282</v>
      </c>
      <c r="AU243" s="241" t="s">
        <v>91</v>
      </c>
      <c r="AY243" s="19" t="s">
        <v>280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9" t="s">
        <v>89</v>
      </c>
      <c r="BK243" s="242">
        <f>ROUND(I243*H243,2)</f>
        <v>0</v>
      </c>
      <c r="BL243" s="19" t="s">
        <v>286</v>
      </c>
      <c r="BM243" s="241" t="s">
        <v>3089</v>
      </c>
    </row>
    <row r="244" s="2" customFormat="1" ht="24" customHeight="1">
      <c r="A244" s="41"/>
      <c r="B244" s="42"/>
      <c r="C244" s="230" t="s">
        <v>933</v>
      </c>
      <c r="D244" s="230" t="s">
        <v>282</v>
      </c>
      <c r="E244" s="231" t="s">
        <v>3019</v>
      </c>
      <c r="F244" s="232" t="s">
        <v>3020</v>
      </c>
      <c r="G244" s="233" t="s">
        <v>431</v>
      </c>
      <c r="H244" s="234">
        <v>1</v>
      </c>
      <c r="I244" s="235"/>
      <c r="J244" s="236">
        <f>ROUND(I244*H244,2)</f>
        <v>0</v>
      </c>
      <c r="K244" s="232" t="s">
        <v>285</v>
      </c>
      <c r="L244" s="47"/>
      <c r="M244" s="237" t="s">
        <v>44</v>
      </c>
      <c r="N244" s="238" t="s">
        <v>53</v>
      </c>
      <c r="O244" s="87"/>
      <c r="P244" s="239">
        <f>O244*H244</f>
        <v>0</v>
      </c>
      <c r="Q244" s="239">
        <v>0.00139</v>
      </c>
      <c r="R244" s="239">
        <f>Q244*H244</f>
        <v>0.00139</v>
      </c>
      <c r="S244" s="239">
        <v>0</v>
      </c>
      <c r="T244" s="240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41" t="s">
        <v>286</v>
      </c>
      <c r="AT244" s="241" t="s">
        <v>282</v>
      </c>
      <c r="AU244" s="241" t="s">
        <v>91</v>
      </c>
      <c r="AY244" s="19" t="s">
        <v>280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9" t="s">
        <v>89</v>
      </c>
      <c r="BK244" s="242">
        <f>ROUND(I244*H244,2)</f>
        <v>0</v>
      </c>
      <c r="BL244" s="19" t="s">
        <v>286</v>
      </c>
      <c r="BM244" s="241" t="s">
        <v>3090</v>
      </c>
    </row>
    <row r="245" s="2" customFormat="1" ht="16.5" customHeight="1">
      <c r="A245" s="41"/>
      <c r="B245" s="42"/>
      <c r="C245" s="266" t="s">
        <v>938</v>
      </c>
      <c r="D245" s="266" t="s">
        <v>329</v>
      </c>
      <c r="E245" s="267" t="s">
        <v>3080</v>
      </c>
      <c r="F245" s="268" t="s">
        <v>3081</v>
      </c>
      <c r="G245" s="269" t="s">
        <v>1677</v>
      </c>
      <c r="H245" s="270">
        <v>1</v>
      </c>
      <c r="I245" s="271"/>
      <c r="J245" s="272">
        <f>ROUND(I245*H245,2)</f>
        <v>0</v>
      </c>
      <c r="K245" s="268" t="s">
        <v>44</v>
      </c>
      <c r="L245" s="273"/>
      <c r="M245" s="274" t="s">
        <v>44</v>
      </c>
      <c r="N245" s="275" t="s">
        <v>53</v>
      </c>
      <c r="O245" s="87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41" t="s">
        <v>323</v>
      </c>
      <c r="AT245" s="241" t="s">
        <v>329</v>
      </c>
      <c r="AU245" s="241" t="s">
        <v>91</v>
      </c>
      <c r="AY245" s="19" t="s">
        <v>280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9" t="s">
        <v>89</v>
      </c>
      <c r="BK245" s="242">
        <f>ROUND(I245*H245,2)</f>
        <v>0</v>
      </c>
      <c r="BL245" s="19" t="s">
        <v>286</v>
      </c>
      <c r="BM245" s="241" t="s">
        <v>3091</v>
      </c>
    </row>
    <row r="246" s="2" customFormat="1" ht="24" customHeight="1">
      <c r="A246" s="41"/>
      <c r="B246" s="42"/>
      <c r="C246" s="266" t="s">
        <v>943</v>
      </c>
      <c r="D246" s="266" t="s">
        <v>329</v>
      </c>
      <c r="E246" s="267" t="s">
        <v>3083</v>
      </c>
      <c r="F246" s="268" t="s">
        <v>3084</v>
      </c>
      <c r="G246" s="269" t="s">
        <v>1677</v>
      </c>
      <c r="H246" s="270">
        <v>1</v>
      </c>
      <c r="I246" s="271"/>
      <c r="J246" s="272">
        <f>ROUND(I246*H246,2)</f>
        <v>0</v>
      </c>
      <c r="K246" s="268" t="s">
        <v>44</v>
      </c>
      <c r="L246" s="273"/>
      <c r="M246" s="274" t="s">
        <v>44</v>
      </c>
      <c r="N246" s="275" t="s">
        <v>53</v>
      </c>
      <c r="O246" s="87"/>
      <c r="P246" s="239">
        <f>O246*H246</f>
        <v>0</v>
      </c>
      <c r="Q246" s="239">
        <v>0</v>
      </c>
      <c r="R246" s="239">
        <f>Q246*H246</f>
        <v>0</v>
      </c>
      <c r="S246" s="239">
        <v>0</v>
      </c>
      <c r="T246" s="240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41" t="s">
        <v>323</v>
      </c>
      <c r="AT246" s="241" t="s">
        <v>329</v>
      </c>
      <c r="AU246" s="241" t="s">
        <v>91</v>
      </c>
      <c r="AY246" s="19" t="s">
        <v>280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9" t="s">
        <v>89</v>
      </c>
      <c r="BK246" s="242">
        <f>ROUND(I246*H246,2)</f>
        <v>0</v>
      </c>
      <c r="BL246" s="19" t="s">
        <v>286</v>
      </c>
      <c r="BM246" s="241" t="s">
        <v>3092</v>
      </c>
    </row>
    <row r="247" s="2" customFormat="1" ht="24" customHeight="1">
      <c r="A247" s="41"/>
      <c r="B247" s="42"/>
      <c r="C247" s="230" t="s">
        <v>947</v>
      </c>
      <c r="D247" s="230" t="s">
        <v>282</v>
      </c>
      <c r="E247" s="231" t="s">
        <v>3093</v>
      </c>
      <c r="F247" s="232" t="s">
        <v>3094</v>
      </c>
      <c r="G247" s="233" t="s">
        <v>1677</v>
      </c>
      <c r="H247" s="234">
        <v>1</v>
      </c>
      <c r="I247" s="235"/>
      <c r="J247" s="236">
        <f>ROUND(I247*H247,2)</f>
        <v>0</v>
      </c>
      <c r="K247" s="232" t="s">
        <v>44</v>
      </c>
      <c r="L247" s="47"/>
      <c r="M247" s="237" t="s">
        <v>44</v>
      </c>
      <c r="N247" s="238" t="s">
        <v>53</v>
      </c>
      <c r="O247" s="87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41" t="s">
        <v>286</v>
      </c>
      <c r="AT247" s="241" t="s">
        <v>282</v>
      </c>
      <c r="AU247" s="241" t="s">
        <v>91</v>
      </c>
      <c r="AY247" s="19" t="s">
        <v>280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9" t="s">
        <v>89</v>
      </c>
      <c r="BK247" s="242">
        <f>ROUND(I247*H247,2)</f>
        <v>0</v>
      </c>
      <c r="BL247" s="19" t="s">
        <v>286</v>
      </c>
      <c r="BM247" s="241" t="s">
        <v>3095</v>
      </c>
    </row>
    <row r="248" s="2" customFormat="1" ht="16.5" customHeight="1">
      <c r="A248" s="41"/>
      <c r="B248" s="42"/>
      <c r="C248" s="230" t="s">
        <v>952</v>
      </c>
      <c r="D248" s="230" t="s">
        <v>282</v>
      </c>
      <c r="E248" s="231" t="s">
        <v>3096</v>
      </c>
      <c r="F248" s="232" t="s">
        <v>2888</v>
      </c>
      <c r="G248" s="233" t="s">
        <v>431</v>
      </c>
      <c r="H248" s="234">
        <v>2</v>
      </c>
      <c r="I248" s="235"/>
      <c r="J248" s="236">
        <f>ROUND(I248*H248,2)</f>
        <v>0</v>
      </c>
      <c r="K248" s="232" t="s">
        <v>285</v>
      </c>
      <c r="L248" s="47"/>
      <c r="M248" s="237" t="s">
        <v>44</v>
      </c>
      <c r="N248" s="238" t="s">
        <v>53</v>
      </c>
      <c r="O248" s="87"/>
      <c r="P248" s="239">
        <f>O248*H248</f>
        <v>0</v>
      </c>
      <c r="Q248" s="239">
        <v>0</v>
      </c>
      <c r="R248" s="239">
        <f>Q248*H248</f>
        <v>0</v>
      </c>
      <c r="S248" s="239">
        <v>0</v>
      </c>
      <c r="T248" s="240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41" t="s">
        <v>286</v>
      </c>
      <c r="AT248" s="241" t="s">
        <v>282</v>
      </c>
      <c r="AU248" s="241" t="s">
        <v>91</v>
      </c>
      <c r="AY248" s="19" t="s">
        <v>280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9" t="s">
        <v>89</v>
      </c>
      <c r="BK248" s="242">
        <f>ROUND(I248*H248,2)</f>
        <v>0</v>
      </c>
      <c r="BL248" s="19" t="s">
        <v>286</v>
      </c>
      <c r="BM248" s="241" t="s">
        <v>3097</v>
      </c>
    </row>
    <row r="249" s="13" customFormat="1">
      <c r="A249" s="13"/>
      <c r="B249" s="243"/>
      <c r="C249" s="244"/>
      <c r="D249" s="245" t="s">
        <v>288</v>
      </c>
      <c r="E249" s="246" t="s">
        <v>44</v>
      </c>
      <c r="F249" s="247" t="s">
        <v>3098</v>
      </c>
      <c r="G249" s="244"/>
      <c r="H249" s="248">
        <v>2</v>
      </c>
      <c r="I249" s="249"/>
      <c r="J249" s="244"/>
      <c r="K249" s="244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288</v>
      </c>
      <c r="AU249" s="254" t="s">
        <v>91</v>
      </c>
      <c r="AV249" s="13" t="s">
        <v>91</v>
      </c>
      <c r="AW249" s="13" t="s">
        <v>42</v>
      </c>
      <c r="AX249" s="13" t="s">
        <v>82</v>
      </c>
      <c r="AY249" s="254" t="s">
        <v>280</v>
      </c>
    </row>
    <row r="250" s="14" customFormat="1">
      <c r="A250" s="14"/>
      <c r="B250" s="255"/>
      <c r="C250" s="256"/>
      <c r="D250" s="245" t="s">
        <v>288</v>
      </c>
      <c r="E250" s="257" t="s">
        <v>44</v>
      </c>
      <c r="F250" s="258" t="s">
        <v>292</v>
      </c>
      <c r="G250" s="256"/>
      <c r="H250" s="259">
        <v>2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288</v>
      </c>
      <c r="AU250" s="265" t="s">
        <v>91</v>
      </c>
      <c r="AV250" s="14" t="s">
        <v>286</v>
      </c>
      <c r="AW250" s="14" t="s">
        <v>42</v>
      </c>
      <c r="AX250" s="14" t="s">
        <v>89</v>
      </c>
      <c r="AY250" s="265" t="s">
        <v>280</v>
      </c>
    </row>
    <row r="251" s="2" customFormat="1" ht="16.5" customHeight="1">
      <c r="A251" s="41"/>
      <c r="B251" s="42"/>
      <c r="C251" s="230" t="s">
        <v>957</v>
      </c>
      <c r="D251" s="230" t="s">
        <v>282</v>
      </c>
      <c r="E251" s="231" t="s">
        <v>3099</v>
      </c>
      <c r="F251" s="232" t="s">
        <v>3100</v>
      </c>
      <c r="G251" s="233" t="s">
        <v>1677</v>
      </c>
      <c r="H251" s="234">
        <v>2</v>
      </c>
      <c r="I251" s="235"/>
      <c r="J251" s="236">
        <f>ROUND(I251*H251,2)</f>
        <v>0</v>
      </c>
      <c r="K251" s="232" t="s">
        <v>44</v>
      </c>
      <c r="L251" s="47"/>
      <c r="M251" s="237" t="s">
        <v>44</v>
      </c>
      <c r="N251" s="238" t="s">
        <v>53</v>
      </c>
      <c r="O251" s="87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41" t="s">
        <v>286</v>
      </c>
      <c r="AT251" s="241" t="s">
        <v>282</v>
      </c>
      <c r="AU251" s="241" t="s">
        <v>91</v>
      </c>
      <c r="AY251" s="19" t="s">
        <v>280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9" t="s">
        <v>89</v>
      </c>
      <c r="BK251" s="242">
        <f>ROUND(I251*H251,2)</f>
        <v>0</v>
      </c>
      <c r="BL251" s="19" t="s">
        <v>286</v>
      </c>
      <c r="BM251" s="241" t="s">
        <v>3101</v>
      </c>
    </row>
    <row r="252" s="2" customFormat="1" ht="24" customHeight="1">
      <c r="A252" s="41"/>
      <c r="B252" s="42"/>
      <c r="C252" s="230" t="s">
        <v>962</v>
      </c>
      <c r="D252" s="230" t="s">
        <v>282</v>
      </c>
      <c r="E252" s="231" t="s">
        <v>2951</v>
      </c>
      <c r="F252" s="232" t="s">
        <v>2952</v>
      </c>
      <c r="G252" s="233" t="s">
        <v>431</v>
      </c>
      <c r="H252" s="234">
        <v>2</v>
      </c>
      <c r="I252" s="235"/>
      <c r="J252" s="236">
        <f>ROUND(I252*H252,2)</f>
        <v>0</v>
      </c>
      <c r="K252" s="232" t="s">
        <v>285</v>
      </c>
      <c r="L252" s="47"/>
      <c r="M252" s="237" t="s">
        <v>44</v>
      </c>
      <c r="N252" s="238" t="s">
        <v>53</v>
      </c>
      <c r="O252" s="87"/>
      <c r="P252" s="239">
        <f>O252*H252</f>
        <v>0</v>
      </c>
      <c r="Q252" s="239">
        <v>0</v>
      </c>
      <c r="R252" s="239">
        <f>Q252*H252</f>
        <v>0</v>
      </c>
      <c r="S252" s="239">
        <v>0</v>
      </c>
      <c r="T252" s="240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41" t="s">
        <v>286</v>
      </c>
      <c r="AT252" s="241" t="s">
        <v>282</v>
      </c>
      <c r="AU252" s="241" t="s">
        <v>91</v>
      </c>
      <c r="AY252" s="19" t="s">
        <v>280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9" t="s">
        <v>89</v>
      </c>
      <c r="BK252" s="242">
        <f>ROUND(I252*H252,2)</f>
        <v>0</v>
      </c>
      <c r="BL252" s="19" t="s">
        <v>286</v>
      </c>
      <c r="BM252" s="241" t="s">
        <v>3102</v>
      </c>
    </row>
    <row r="253" s="2" customFormat="1" ht="24" customHeight="1">
      <c r="A253" s="41"/>
      <c r="B253" s="42"/>
      <c r="C253" s="266" t="s">
        <v>967</v>
      </c>
      <c r="D253" s="266" t="s">
        <v>329</v>
      </c>
      <c r="E253" s="267" t="s">
        <v>3103</v>
      </c>
      <c r="F253" s="268" t="s">
        <v>3104</v>
      </c>
      <c r="G253" s="269" t="s">
        <v>1677</v>
      </c>
      <c r="H253" s="270">
        <v>2</v>
      </c>
      <c r="I253" s="271"/>
      <c r="J253" s="272">
        <f>ROUND(I253*H253,2)</f>
        <v>0</v>
      </c>
      <c r="K253" s="268" t="s">
        <v>44</v>
      </c>
      <c r="L253" s="273"/>
      <c r="M253" s="274" t="s">
        <v>44</v>
      </c>
      <c r="N253" s="275" t="s">
        <v>53</v>
      </c>
      <c r="O253" s="87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41" t="s">
        <v>323</v>
      </c>
      <c r="AT253" s="241" t="s">
        <v>329</v>
      </c>
      <c r="AU253" s="241" t="s">
        <v>91</v>
      </c>
      <c r="AY253" s="19" t="s">
        <v>280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9" t="s">
        <v>89</v>
      </c>
      <c r="BK253" s="242">
        <f>ROUND(I253*H253,2)</f>
        <v>0</v>
      </c>
      <c r="BL253" s="19" t="s">
        <v>286</v>
      </c>
      <c r="BM253" s="241" t="s">
        <v>3105</v>
      </c>
    </row>
    <row r="254" s="12" customFormat="1" ht="22.8" customHeight="1">
      <c r="A254" s="12"/>
      <c r="B254" s="214"/>
      <c r="C254" s="215"/>
      <c r="D254" s="216" t="s">
        <v>81</v>
      </c>
      <c r="E254" s="228" t="s">
        <v>497</v>
      </c>
      <c r="F254" s="228" t="s">
        <v>3106</v>
      </c>
      <c r="G254" s="215"/>
      <c r="H254" s="215"/>
      <c r="I254" s="218"/>
      <c r="J254" s="229">
        <f>BK254</f>
        <v>0</v>
      </c>
      <c r="K254" s="215"/>
      <c r="L254" s="220"/>
      <c r="M254" s="221"/>
      <c r="N254" s="222"/>
      <c r="O254" s="222"/>
      <c r="P254" s="223">
        <f>SUM(P255:P295)</f>
        <v>0</v>
      </c>
      <c r="Q254" s="222"/>
      <c r="R254" s="223">
        <f>SUM(R255:R295)</f>
        <v>0.00075000000000000002</v>
      </c>
      <c r="S254" s="222"/>
      <c r="T254" s="224">
        <f>SUM(T255:T295)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5" t="s">
        <v>89</v>
      </c>
      <c r="AT254" s="226" t="s">
        <v>81</v>
      </c>
      <c r="AU254" s="226" t="s">
        <v>89</v>
      </c>
      <c r="AY254" s="225" t="s">
        <v>280</v>
      </c>
      <c r="BK254" s="227">
        <f>SUM(BK255:BK295)</f>
        <v>0</v>
      </c>
    </row>
    <row r="255" s="2" customFormat="1" ht="36" customHeight="1">
      <c r="A255" s="41"/>
      <c r="B255" s="42"/>
      <c r="C255" s="230" t="s">
        <v>973</v>
      </c>
      <c r="D255" s="230" t="s">
        <v>282</v>
      </c>
      <c r="E255" s="231" t="s">
        <v>3107</v>
      </c>
      <c r="F255" s="232" t="s">
        <v>3108</v>
      </c>
      <c r="G255" s="233" t="s">
        <v>218</v>
      </c>
      <c r="H255" s="234">
        <v>88</v>
      </c>
      <c r="I255" s="235"/>
      <c r="J255" s="236">
        <f>ROUND(I255*H255,2)</f>
        <v>0</v>
      </c>
      <c r="K255" s="232" t="s">
        <v>285</v>
      </c>
      <c r="L255" s="47"/>
      <c r="M255" s="237" t="s">
        <v>44</v>
      </c>
      <c r="N255" s="238" t="s">
        <v>53</v>
      </c>
      <c r="O255" s="87"/>
      <c r="P255" s="239">
        <f>O255*H255</f>
        <v>0</v>
      </c>
      <c r="Q255" s="239">
        <v>0</v>
      </c>
      <c r="R255" s="239">
        <f>Q255*H255</f>
        <v>0</v>
      </c>
      <c r="S255" s="239">
        <v>0</v>
      </c>
      <c r="T255" s="240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41" t="s">
        <v>286</v>
      </c>
      <c r="AT255" s="241" t="s">
        <v>282</v>
      </c>
      <c r="AU255" s="241" t="s">
        <v>91</v>
      </c>
      <c r="AY255" s="19" t="s">
        <v>280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9" t="s">
        <v>89</v>
      </c>
      <c r="BK255" s="242">
        <f>ROUND(I255*H255,2)</f>
        <v>0</v>
      </c>
      <c r="BL255" s="19" t="s">
        <v>286</v>
      </c>
      <c r="BM255" s="241" t="s">
        <v>3109</v>
      </c>
    </row>
    <row r="256" s="13" customFormat="1">
      <c r="A256" s="13"/>
      <c r="B256" s="243"/>
      <c r="C256" s="244"/>
      <c r="D256" s="245" t="s">
        <v>288</v>
      </c>
      <c r="E256" s="246" t="s">
        <v>44</v>
      </c>
      <c r="F256" s="247" t="s">
        <v>3110</v>
      </c>
      <c r="G256" s="244"/>
      <c r="H256" s="248">
        <v>88</v>
      </c>
      <c r="I256" s="249"/>
      <c r="J256" s="244"/>
      <c r="K256" s="244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288</v>
      </c>
      <c r="AU256" s="254" t="s">
        <v>91</v>
      </c>
      <c r="AV256" s="13" t="s">
        <v>91</v>
      </c>
      <c r="AW256" s="13" t="s">
        <v>42</v>
      </c>
      <c r="AX256" s="13" t="s">
        <v>82</v>
      </c>
      <c r="AY256" s="254" t="s">
        <v>280</v>
      </c>
    </row>
    <row r="257" s="14" customFormat="1">
      <c r="A257" s="14"/>
      <c r="B257" s="255"/>
      <c r="C257" s="256"/>
      <c r="D257" s="245" t="s">
        <v>288</v>
      </c>
      <c r="E257" s="257" t="s">
        <v>44</v>
      </c>
      <c r="F257" s="258" t="s">
        <v>292</v>
      </c>
      <c r="G257" s="256"/>
      <c r="H257" s="259">
        <v>88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5" t="s">
        <v>288</v>
      </c>
      <c r="AU257" s="265" t="s">
        <v>91</v>
      </c>
      <c r="AV257" s="14" t="s">
        <v>286</v>
      </c>
      <c r="AW257" s="14" t="s">
        <v>42</v>
      </c>
      <c r="AX257" s="14" t="s">
        <v>89</v>
      </c>
      <c r="AY257" s="265" t="s">
        <v>280</v>
      </c>
    </row>
    <row r="258" s="2" customFormat="1" ht="16.5" customHeight="1">
      <c r="A258" s="41"/>
      <c r="B258" s="42"/>
      <c r="C258" s="266" t="s">
        <v>979</v>
      </c>
      <c r="D258" s="266" t="s">
        <v>329</v>
      </c>
      <c r="E258" s="267" t="s">
        <v>3111</v>
      </c>
      <c r="F258" s="268" t="s">
        <v>3112</v>
      </c>
      <c r="G258" s="269" t="s">
        <v>218</v>
      </c>
      <c r="H258" s="270">
        <v>92.400000000000006</v>
      </c>
      <c r="I258" s="271"/>
      <c r="J258" s="272">
        <f>ROUND(I258*H258,2)</f>
        <v>0</v>
      </c>
      <c r="K258" s="268" t="s">
        <v>44</v>
      </c>
      <c r="L258" s="273"/>
      <c r="M258" s="274" t="s">
        <v>44</v>
      </c>
      <c r="N258" s="275" t="s">
        <v>53</v>
      </c>
      <c r="O258" s="87"/>
      <c r="P258" s="239">
        <f>O258*H258</f>
        <v>0</v>
      </c>
      <c r="Q258" s="239">
        <v>0</v>
      </c>
      <c r="R258" s="239">
        <f>Q258*H258</f>
        <v>0</v>
      </c>
      <c r="S258" s="239">
        <v>0</v>
      </c>
      <c r="T258" s="240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41" t="s">
        <v>323</v>
      </c>
      <c r="AT258" s="241" t="s">
        <v>329</v>
      </c>
      <c r="AU258" s="241" t="s">
        <v>91</v>
      </c>
      <c r="AY258" s="19" t="s">
        <v>280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9" t="s">
        <v>89</v>
      </c>
      <c r="BK258" s="242">
        <f>ROUND(I258*H258,2)</f>
        <v>0</v>
      </c>
      <c r="BL258" s="19" t="s">
        <v>286</v>
      </c>
      <c r="BM258" s="241" t="s">
        <v>3113</v>
      </c>
    </row>
    <row r="259" s="13" customFormat="1">
      <c r="A259" s="13"/>
      <c r="B259" s="243"/>
      <c r="C259" s="244"/>
      <c r="D259" s="245" t="s">
        <v>288</v>
      </c>
      <c r="E259" s="246" t="s">
        <v>44</v>
      </c>
      <c r="F259" s="247" t="s">
        <v>3114</v>
      </c>
      <c r="G259" s="244"/>
      <c r="H259" s="248">
        <v>92.400000000000006</v>
      </c>
      <c r="I259" s="249"/>
      <c r="J259" s="244"/>
      <c r="K259" s="244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288</v>
      </c>
      <c r="AU259" s="254" t="s">
        <v>91</v>
      </c>
      <c r="AV259" s="13" t="s">
        <v>91</v>
      </c>
      <c r="AW259" s="13" t="s">
        <v>42</v>
      </c>
      <c r="AX259" s="13" t="s">
        <v>82</v>
      </c>
      <c r="AY259" s="254" t="s">
        <v>280</v>
      </c>
    </row>
    <row r="260" s="14" customFormat="1">
      <c r="A260" s="14"/>
      <c r="B260" s="255"/>
      <c r="C260" s="256"/>
      <c r="D260" s="245" t="s">
        <v>288</v>
      </c>
      <c r="E260" s="257" t="s">
        <v>44</v>
      </c>
      <c r="F260" s="258" t="s">
        <v>292</v>
      </c>
      <c r="G260" s="256"/>
      <c r="H260" s="259">
        <v>92.400000000000006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288</v>
      </c>
      <c r="AU260" s="265" t="s">
        <v>91</v>
      </c>
      <c r="AV260" s="14" t="s">
        <v>286</v>
      </c>
      <c r="AW260" s="14" t="s">
        <v>42</v>
      </c>
      <c r="AX260" s="14" t="s">
        <v>89</v>
      </c>
      <c r="AY260" s="265" t="s">
        <v>280</v>
      </c>
    </row>
    <row r="261" s="2" customFormat="1" ht="16.5" customHeight="1">
      <c r="A261" s="41"/>
      <c r="B261" s="42"/>
      <c r="C261" s="266" t="s">
        <v>984</v>
      </c>
      <c r="D261" s="266" t="s">
        <v>329</v>
      </c>
      <c r="E261" s="267" t="s">
        <v>3115</v>
      </c>
      <c r="F261" s="268" t="s">
        <v>3116</v>
      </c>
      <c r="G261" s="269" t="s">
        <v>1677</v>
      </c>
      <c r="H261" s="270">
        <v>4</v>
      </c>
      <c r="I261" s="271"/>
      <c r="J261" s="272">
        <f>ROUND(I261*H261,2)</f>
        <v>0</v>
      </c>
      <c r="K261" s="268" t="s">
        <v>44</v>
      </c>
      <c r="L261" s="273"/>
      <c r="M261" s="274" t="s">
        <v>44</v>
      </c>
      <c r="N261" s="275" t="s">
        <v>53</v>
      </c>
      <c r="O261" s="87"/>
      <c r="P261" s="239">
        <f>O261*H261</f>
        <v>0</v>
      </c>
      <c r="Q261" s="239">
        <v>0</v>
      </c>
      <c r="R261" s="239">
        <f>Q261*H261</f>
        <v>0</v>
      </c>
      <c r="S261" s="239">
        <v>0</v>
      </c>
      <c r="T261" s="240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41" t="s">
        <v>323</v>
      </c>
      <c r="AT261" s="241" t="s">
        <v>329</v>
      </c>
      <c r="AU261" s="241" t="s">
        <v>91</v>
      </c>
      <c r="AY261" s="19" t="s">
        <v>280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9" t="s">
        <v>89</v>
      </c>
      <c r="BK261" s="242">
        <f>ROUND(I261*H261,2)</f>
        <v>0</v>
      </c>
      <c r="BL261" s="19" t="s">
        <v>286</v>
      </c>
      <c r="BM261" s="241" t="s">
        <v>3117</v>
      </c>
    </row>
    <row r="262" s="2" customFormat="1" ht="36" customHeight="1">
      <c r="A262" s="41"/>
      <c r="B262" s="42"/>
      <c r="C262" s="230" t="s">
        <v>989</v>
      </c>
      <c r="D262" s="230" t="s">
        <v>282</v>
      </c>
      <c r="E262" s="231" t="s">
        <v>3118</v>
      </c>
      <c r="F262" s="232" t="s">
        <v>3119</v>
      </c>
      <c r="G262" s="233" t="s">
        <v>431</v>
      </c>
      <c r="H262" s="234">
        <v>16</v>
      </c>
      <c r="I262" s="235"/>
      <c r="J262" s="236">
        <f>ROUND(I262*H262,2)</f>
        <v>0</v>
      </c>
      <c r="K262" s="232" t="s">
        <v>285</v>
      </c>
      <c r="L262" s="47"/>
      <c r="M262" s="237" t="s">
        <v>44</v>
      </c>
      <c r="N262" s="238" t="s">
        <v>53</v>
      </c>
      <c r="O262" s="87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41" t="s">
        <v>286</v>
      </c>
      <c r="AT262" s="241" t="s">
        <v>282</v>
      </c>
      <c r="AU262" s="241" t="s">
        <v>91</v>
      </c>
      <c r="AY262" s="19" t="s">
        <v>280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9" t="s">
        <v>89</v>
      </c>
      <c r="BK262" s="242">
        <f>ROUND(I262*H262,2)</f>
        <v>0</v>
      </c>
      <c r="BL262" s="19" t="s">
        <v>286</v>
      </c>
      <c r="BM262" s="241" t="s">
        <v>3120</v>
      </c>
    </row>
    <row r="263" s="2" customFormat="1" ht="16.5" customHeight="1">
      <c r="A263" s="41"/>
      <c r="B263" s="42"/>
      <c r="C263" s="266" t="s">
        <v>994</v>
      </c>
      <c r="D263" s="266" t="s">
        <v>329</v>
      </c>
      <c r="E263" s="267" t="s">
        <v>3121</v>
      </c>
      <c r="F263" s="268" t="s">
        <v>3122</v>
      </c>
      <c r="G263" s="269" t="s">
        <v>1677</v>
      </c>
      <c r="H263" s="270">
        <v>12</v>
      </c>
      <c r="I263" s="271"/>
      <c r="J263" s="272">
        <f>ROUND(I263*H263,2)</f>
        <v>0</v>
      </c>
      <c r="K263" s="268" t="s">
        <v>44</v>
      </c>
      <c r="L263" s="273"/>
      <c r="M263" s="274" t="s">
        <v>44</v>
      </c>
      <c r="N263" s="275" t="s">
        <v>53</v>
      </c>
      <c r="O263" s="87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41" t="s">
        <v>323</v>
      </c>
      <c r="AT263" s="241" t="s">
        <v>329</v>
      </c>
      <c r="AU263" s="241" t="s">
        <v>91</v>
      </c>
      <c r="AY263" s="19" t="s">
        <v>280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9" t="s">
        <v>89</v>
      </c>
      <c r="BK263" s="242">
        <f>ROUND(I263*H263,2)</f>
        <v>0</v>
      </c>
      <c r="BL263" s="19" t="s">
        <v>286</v>
      </c>
      <c r="BM263" s="241" t="s">
        <v>3123</v>
      </c>
    </row>
    <row r="264" s="2" customFormat="1" ht="16.5" customHeight="1">
      <c r="A264" s="41"/>
      <c r="B264" s="42"/>
      <c r="C264" s="266" t="s">
        <v>999</v>
      </c>
      <c r="D264" s="266" t="s">
        <v>329</v>
      </c>
      <c r="E264" s="267" t="s">
        <v>3124</v>
      </c>
      <c r="F264" s="268" t="s">
        <v>3125</v>
      </c>
      <c r="G264" s="269" t="s">
        <v>1677</v>
      </c>
      <c r="H264" s="270">
        <v>4</v>
      </c>
      <c r="I264" s="271"/>
      <c r="J264" s="272">
        <f>ROUND(I264*H264,2)</f>
        <v>0</v>
      </c>
      <c r="K264" s="268" t="s">
        <v>44</v>
      </c>
      <c r="L264" s="273"/>
      <c r="M264" s="274" t="s">
        <v>44</v>
      </c>
      <c r="N264" s="275" t="s">
        <v>53</v>
      </c>
      <c r="O264" s="87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41" t="s">
        <v>323</v>
      </c>
      <c r="AT264" s="241" t="s">
        <v>329</v>
      </c>
      <c r="AU264" s="241" t="s">
        <v>91</v>
      </c>
      <c r="AY264" s="19" t="s">
        <v>280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9" t="s">
        <v>89</v>
      </c>
      <c r="BK264" s="242">
        <f>ROUND(I264*H264,2)</f>
        <v>0</v>
      </c>
      <c r="BL264" s="19" t="s">
        <v>286</v>
      </c>
      <c r="BM264" s="241" t="s">
        <v>3126</v>
      </c>
    </row>
    <row r="265" s="2" customFormat="1" ht="24" customHeight="1">
      <c r="A265" s="41"/>
      <c r="B265" s="42"/>
      <c r="C265" s="266" t="s">
        <v>1004</v>
      </c>
      <c r="D265" s="266" t="s">
        <v>329</v>
      </c>
      <c r="E265" s="267" t="s">
        <v>3127</v>
      </c>
      <c r="F265" s="268" t="s">
        <v>3128</v>
      </c>
      <c r="G265" s="269" t="s">
        <v>1677</v>
      </c>
      <c r="H265" s="270">
        <v>4</v>
      </c>
      <c r="I265" s="271"/>
      <c r="J265" s="272">
        <f>ROUND(I265*H265,2)</f>
        <v>0</v>
      </c>
      <c r="K265" s="268" t="s">
        <v>44</v>
      </c>
      <c r="L265" s="273"/>
      <c r="M265" s="274" t="s">
        <v>44</v>
      </c>
      <c r="N265" s="275" t="s">
        <v>53</v>
      </c>
      <c r="O265" s="87"/>
      <c r="P265" s="239">
        <f>O265*H265</f>
        <v>0</v>
      </c>
      <c r="Q265" s="239">
        <v>0</v>
      </c>
      <c r="R265" s="239">
        <f>Q265*H265</f>
        <v>0</v>
      </c>
      <c r="S265" s="239">
        <v>0</v>
      </c>
      <c r="T265" s="240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41" t="s">
        <v>323</v>
      </c>
      <c r="AT265" s="241" t="s">
        <v>329</v>
      </c>
      <c r="AU265" s="241" t="s">
        <v>91</v>
      </c>
      <c r="AY265" s="19" t="s">
        <v>280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9" t="s">
        <v>89</v>
      </c>
      <c r="BK265" s="242">
        <f>ROUND(I265*H265,2)</f>
        <v>0</v>
      </c>
      <c r="BL265" s="19" t="s">
        <v>286</v>
      </c>
      <c r="BM265" s="241" t="s">
        <v>3129</v>
      </c>
    </row>
    <row r="266" s="2" customFormat="1" ht="36" customHeight="1">
      <c r="A266" s="41"/>
      <c r="B266" s="42"/>
      <c r="C266" s="230" t="s">
        <v>1009</v>
      </c>
      <c r="D266" s="230" t="s">
        <v>282</v>
      </c>
      <c r="E266" s="231" t="s">
        <v>3130</v>
      </c>
      <c r="F266" s="232" t="s">
        <v>3131</v>
      </c>
      <c r="G266" s="233" t="s">
        <v>431</v>
      </c>
      <c r="H266" s="234">
        <v>4</v>
      </c>
      <c r="I266" s="235"/>
      <c r="J266" s="236">
        <f>ROUND(I266*H266,2)</f>
        <v>0</v>
      </c>
      <c r="K266" s="232" t="s">
        <v>285</v>
      </c>
      <c r="L266" s="47"/>
      <c r="M266" s="237" t="s">
        <v>44</v>
      </c>
      <c r="N266" s="238" t="s">
        <v>53</v>
      </c>
      <c r="O266" s="87"/>
      <c r="P266" s="239">
        <f>O266*H266</f>
        <v>0</v>
      </c>
      <c r="Q266" s="239">
        <v>5.0000000000000002E-05</v>
      </c>
      <c r="R266" s="239">
        <f>Q266*H266</f>
        <v>0.00020000000000000001</v>
      </c>
      <c r="S266" s="239">
        <v>0</v>
      </c>
      <c r="T266" s="240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41" t="s">
        <v>286</v>
      </c>
      <c r="AT266" s="241" t="s">
        <v>282</v>
      </c>
      <c r="AU266" s="241" t="s">
        <v>91</v>
      </c>
      <c r="AY266" s="19" t="s">
        <v>280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9" t="s">
        <v>89</v>
      </c>
      <c r="BK266" s="242">
        <f>ROUND(I266*H266,2)</f>
        <v>0</v>
      </c>
      <c r="BL266" s="19" t="s">
        <v>286</v>
      </c>
      <c r="BM266" s="241" t="s">
        <v>3132</v>
      </c>
    </row>
    <row r="267" s="13" customFormat="1">
      <c r="A267" s="13"/>
      <c r="B267" s="243"/>
      <c r="C267" s="244"/>
      <c r="D267" s="245" t="s">
        <v>288</v>
      </c>
      <c r="E267" s="246" t="s">
        <v>44</v>
      </c>
      <c r="F267" s="247" t="s">
        <v>3133</v>
      </c>
      <c r="G267" s="244"/>
      <c r="H267" s="248">
        <v>4</v>
      </c>
      <c r="I267" s="249"/>
      <c r="J267" s="244"/>
      <c r="K267" s="244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288</v>
      </c>
      <c r="AU267" s="254" t="s">
        <v>91</v>
      </c>
      <c r="AV267" s="13" t="s">
        <v>91</v>
      </c>
      <c r="AW267" s="13" t="s">
        <v>42</v>
      </c>
      <c r="AX267" s="13" t="s">
        <v>82</v>
      </c>
      <c r="AY267" s="254" t="s">
        <v>280</v>
      </c>
    </row>
    <row r="268" s="14" customFormat="1">
      <c r="A268" s="14"/>
      <c r="B268" s="255"/>
      <c r="C268" s="256"/>
      <c r="D268" s="245" t="s">
        <v>288</v>
      </c>
      <c r="E268" s="257" t="s">
        <v>44</v>
      </c>
      <c r="F268" s="258" t="s">
        <v>292</v>
      </c>
      <c r="G268" s="256"/>
      <c r="H268" s="259">
        <v>4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5" t="s">
        <v>288</v>
      </c>
      <c r="AU268" s="265" t="s">
        <v>91</v>
      </c>
      <c r="AV268" s="14" t="s">
        <v>286</v>
      </c>
      <c r="AW268" s="14" t="s">
        <v>42</v>
      </c>
      <c r="AX268" s="14" t="s">
        <v>89</v>
      </c>
      <c r="AY268" s="265" t="s">
        <v>280</v>
      </c>
    </row>
    <row r="269" s="2" customFormat="1" ht="16.5" customHeight="1">
      <c r="A269" s="41"/>
      <c r="B269" s="42"/>
      <c r="C269" s="266" t="s">
        <v>1016</v>
      </c>
      <c r="D269" s="266" t="s">
        <v>329</v>
      </c>
      <c r="E269" s="267" t="s">
        <v>3134</v>
      </c>
      <c r="F269" s="268" t="s">
        <v>3135</v>
      </c>
      <c r="G269" s="269" t="s">
        <v>1677</v>
      </c>
      <c r="H269" s="270">
        <v>4</v>
      </c>
      <c r="I269" s="271"/>
      <c r="J269" s="272">
        <f>ROUND(I269*H269,2)</f>
        <v>0</v>
      </c>
      <c r="K269" s="268" t="s">
        <v>44</v>
      </c>
      <c r="L269" s="273"/>
      <c r="M269" s="274" t="s">
        <v>44</v>
      </c>
      <c r="N269" s="275" t="s">
        <v>53</v>
      </c>
      <c r="O269" s="87"/>
      <c r="P269" s="239">
        <f>O269*H269</f>
        <v>0</v>
      </c>
      <c r="Q269" s="239">
        <v>0</v>
      </c>
      <c r="R269" s="239">
        <f>Q269*H269</f>
        <v>0</v>
      </c>
      <c r="S269" s="239">
        <v>0</v>
      </c>
      <c r="T269" s="240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41" t="s">
        <v>323</v>
      </c>
      <c r="AT269" s="241" t="s">
        <v>329</v>
      </c>
      <c r="AU269" s="241" t="s">
        <v>91</v>
      </c>
      <c r="AY269" s="19" t="s">
        <v>280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9" t="s">
        <v>89</v>
      </c>
      <c r="BK269" s="242">
        <f>ROUND(I269*H269,2)</f>
        <v>0</v>
      </c>
      <c r="BL269" s="19" t="s">
        <v>286</v>
      </c>
      <c r="BM269" s="241" t="s">
        <v>3136</v>
      </c>
    </row>
    <row r="270" s="2" customFormat="1" ht="16.5" customHeight="1">
      <c r="A270" s="41"/>
      <c r="B270" s="42"/>
      <c r="C270" s="266" t="s">
        <v>1021</v>
      </c>
      <c r="D270" s="266" t="s">
        <v>329</v>
      </c>
      <c r="E270" s="267" t="s">
        <v>3137</v>
      </c>
      <c r="F270" s="268" t="s">
        <v>3138</v>
      </c>
      <c r="G270" s="269" t="s">
        <v>1677</v>
      </c>
      <c r="H270" s="270">
        <v>4</v>
      </c>
      <c r="I270" s="271"/>
      <c r="J270" s="272">
        <f>ROUND(I270*H270,2)</f>
        <v>0</v>
      </c>
      <c r="K270" s="268" t="s">
        <v>44</v>
      </c>
      <c r="L270" s="273"/>
      <c r="M270" s="274" t="s">
        <v>44</v>
      </c>
      <c r="N270" s="275" t="s">
        <v>53</v>
      </c>
      <c r="O270" s="87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41" t="s">
        <v>323</v>
      </c>
      <c r="AT270" s="241" t="s">
        <v>329</v>
      </c>
      <c r="AU270" s="241" t="s">
        <v>91</v>
      </c>
      <c r="AY270" s="19" t="s">
        <v>280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9" t="s">
        <v>89</v>
      </c>
      <c r="BK270" s="242">
        <f>ROUND(I270*H270,2)</f>
        <v>0</v>
      </c>
      <c r="BL270" s="19" t="s">
        <v>286</v>
      </c>
      <c r="BM270" s="241" t="s">
        <v>3139</v>
      </c>
    </row>
    <row r="271" s="2" customFormat="1" ht="24" customHeight="1">
      <c r="A271" s="41"/>
      <c r="B271" s="42"/>
      <c r="C271" s="230" t="s">
        <v>1027</v>
      </c>
      <c r="D271" s="230" t="s">
        <v>282</v>
      </c>
      <c r="E271" s="231" t="s">
        <v>3140</v>
      </c>
      <c r="F271" s="232" t="s">
        <v>3141</v>
      </c>
      <c r="G271" s="233" t="s">
        <v>1677</v>
      </c>
      <c r="H271" s="234">
        <v>4</v>
      </c>
      <c r="I271" s="235"/>
      <c r="J271" s="236">
        <f>ROUND(I271*H271,2)</f>
        <v>0</v>
      </c>
      <c r="K271" s="232" t="s">
        <v>44</v>
      </c>
      <c r="L271" s="47"/>
      <c r="M271" s="237" t="s">
        <v>44</v>
      </c>
      <c r="N271" s="238" t="s">
        <v>53</v>
      </c>
      <c r="O271" s="87"/>
      <c r="P271" s="239">
        <f>O271*H271</f>
        <v>0</v>
      </c>
      <c r="Q271" s="239">
        <v>0</v>
      </c>
      <c r="R271" s="239">
        <f>Q271*H271</f>
        <v>0</v>
      </c>
      <c r="S271" s="239">
        <v>0</v>
      </c>
      <c r="T271" s="240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41" t="s">
        <v>286</v>
      </c>
      <c r="AT271" s="241" t="s">
        <v>282</v>
      </c>
      <c r="AU271" s="241" t="s">
        <v>91</v>
      </c>
      <c r="AY271" s="19" t="s">
        <v>280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9" t="s">
        <v>89</v>
      </c>
      <c r="BK271" s="242">
        <f>ROUND(I271*H271,2)</f>
        <v>0</v>
      </c>
      <c r="BL271" s="19" t="s">
        <v>286</v>
      </c>
      <c r="BM271" s="241" t="s">
        <v>3142</v>
      </c>
    </row>
    <row r="272" s="13" customFormat="1">
      <c r="A272" s="13"/>
      <c r="B272" s="243"/>
      <c r="C272" s="244"/>
      <c r="D272" s="245" t="s">
        <v>288</v>
      </c>
      <c r="E272" s="246" t="s">
        <v>44</v>
      </c>
      <c r="F272" s="247" t="s">
        <v>3143</v>
      </c>
      <c r="G272" s="244"/>
      <c r="H272" s="248">
        <v>4</v>
      </c>
      <c r="I272" s="249"/>
      <c r="J272" s="244"/>
      <c r="K272" s="244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288</v>
      </c>
      <c r="AU272" s="254" t="s">
        <v>91</v>
      </c>
      <c r="AV272" s="13" t="s">
        <v>91</v>
      </c>
      <c r="AW272" s="13" t="s">
        <v>42</v>
      </c>
      <c r="AX272" s="13" t="s">
        <v>82</v>
      </c>
      <c r="AY272" s="254" t="s">
        <v>280</v>
      </c>
    </row>
    <row r="273" s="14" customFormat="1">
      <c r="A273" s="14"/>
      <c r="B273" s="255"/>
      <c r="C273" s="256"/>
      <c r="D273" s="245" t="s">
        <v>288</v>
      </c>
      <c r="E273" s="257" t="s">
        <v>44</v>
      </c>
      <c r="F273" s="258" t="s">
        <v>292</v>
      </c>
      <c r="G273" s="256"/>
      <c r="H273" s="259">
        <v>4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288</v>
      </c>
      <c r="AU273" s="265" t="s">
        <v>91</v>
      </c>
      <c r="AV273" s="14" t="s">
        <v>286</v>
      </c>
      <c r="AW273" s="14" t="s">
        <v>42</v>
      </c>
      <c r="AX273" s="14" t="s">
        <v>89</v>
      </c>
      <c r="AY273" s="265" t="s">
        <v>280</v>
      </c>
    </row>
    <row r="274" s="2" customFormat="1" ht="16.5" customHeight="1">
      <c r="A274" s="41"/>
      <c r="B274" s="42"/>
      <c r="C274" s="230" t="s">
        <v>1033</v>
      </c>
      <c r="D274" s="230" t="s">
        <v>282</v>
      </c>
      <c r="E274" s="231" t="s">
        <v>3144</v>
      </c>
      <c r="F274" s="232" t="s">
        <v>3145</v>
      </c>
      <c r="G274" s="233" t="s">
        <v>1677</v>
      </c>
      <c r="H274" s="234">
        <v>4</v>
      </c>
      <c r="I274" s="235"/>
      <c r="J274" s="236">
        <f>ROUND(I274*H274,2)</f>
        <v>0</v>
      </c>
      <c r="K274" s="232" t="s">
        <v>44</v>
      </c>
      <c r="L274" s="47"/>
      <c r="M274" s="237" t="s">
        <v>44</v>
      </c>
      <c r="N274" s="238" t="s">
        <v>53</v>
      </c>
      <c r="O274" s="87"/>
      <c r="P274" s="239">
        <f>O274*H274</f>
        <v>0</v>
      </c>
      <c r="Q274" s="239">
        <v>0</v>
      </c>
      <c r="R274" s="239">
        <f>Q274*H274</f>
        <v>0</v>
      </c>
      <c r="S274" s="239">
        <v>0</v>
      </c>
      <c r="T274" s="240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41" t="s">
        <v>286</v>
      </c>
      <c r="AT274" s="241" t="s">
        <v>282</v>
      </c>
      <c r="AU274" s="241" t="s">
        <v>91</v>
      </c>
      <c r="AY274" s="19" t="s">
        <v>280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9" t="s">
        <v>89</v>
      </c>
      <c r="BK274" s="242">
        <f>ROUND(I274*H274,2)</f>
        <v>0</v>
      </c>
      <c r="BL274" s="19" t="s">
        <v>286</v>
      </c>
      <c r="BM274" s="241" t="s">
        <v>3146</v>
      </c>
    </row>
    <row r="275" s="2" customFormat="1" ht="36" customHeight="1">
      <c r="A275" s="41"/>
      <c r="B275" s="42"/>
      <c r="C275" s="230" t="s">
        <v>1038</v>
      </c>
      <c r="D275" s="230" t="s">
        <v>282</v>
      </c>
      <c r="E275" s="231" t="s">
        <v>3107</v>
      </c>
      <c r="F275" s="232" t="s">
        <v>3108</v>
      </c>
      <c r="G275" s="233" t="s">
        <v>218</v>
      </c>
      <c r="H275" s="234">
        <v>83</v>
      </c>
      <c r="I275" s="235"/>
      <c r="J275" s="236">
        <f>ROUND(I275*H275,2)</f>
        <v>0</v>
      </c>
      <c r="K275" s="232" t="s">
        <v>285</v>
      </c>
      <c r="L275" s="47"/>
      <c r="M275" s="237" t="s">
        <v>44</v>
      </c>
      <c r="N275" s="238" t="s">
        <v>53</v>
      </c>
      <c r="O275" s="87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41" t="s">
        <v>286</v>
      </c>
      <c r="AT275" s="241" t="s">
        <v>282</v>
      </c>
      <c r="AU275" s="241" t="s">
        <v>91</v>
      </c>
      <c r="AY275" s="19" t="s">
        <v>280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9" t="s">
        <v>89</v>
      </c>
      <c r="BK275" s="242">
        <f>ROUND(I275*H275,2)</f>
        <v>0</v>
      </c>
      <c r="BL275" s="19" t="s">
        <v>286</v>
      </c>
      <c r="BM275" s="241" t="s">
        <v>3147</v>
      </c>
    </row>
    <row r="276" s="13" customFormat="1">
      <c r="A276" s="13"/>
      <c r="B276" s="243"/>
      <c r="C276" s="244"/>
      <c r="D276" s="245" t="s">
        <v>288</v>
      </c>
      <c r="E276" s="246" t="s">
        <v>44</v>
      </c>
      <c r="F276" s="247" t="s">
        <v>3148</v>
      </c>
      <c r="G276" s="244"/>
      <c r="H276" s="248">
        <v>83</v>
      </c>
      <c r="I276" s="249"/>
      <c r="J276" s="244"/>
      <c r="K276" s="244"/>
      <c r="L276" s="250"/>
      <c r="M276" s="251"/>
      <c r="N276" s="252"/>
      <c r="O276" s="252"/>
      <c r="P276" s="252"/>
      <c r="Q276" s="252"/>
      <c r="R276" s="252"/>
      <c r="S276" s="252"/>
      <c r="T276" s="25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4" t="s">
        <v>288</v>
      </c>
      <c r="AU276" s="254" t="s">
        <v>91</v>
      </c>
      <c r="AV276" s="13" t="s">
        <v>91</v>
      </c>
      <c r="AW276" s="13" t="s">
        <v>42</v>
      </c>
      <c r="AX276" s="13" t="s">
        <v>82</v>
      </c>
      <c r="AY276" s="254" t="s">
        <v>280</v>
      </c>
    </row>
    <row r="277" s="14" customFormat="1">
      <c r="A277" s="14"/>
      <c r="B277" s="255"/>
      <c r="C277" s="256"/>
      <c r="D277" s="245" t="s">
        <v>288</v>
      </c>
      <c r="E277" s="257" t="s">
        <v>44</v>
      </c>
      <c r="F277" s="258" t="s">
        <v>292</v>
      </c>
      <c r="G277" s="256"/>
      <c r="H277" s="259">
        <v>83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5" t="s">
        <v>288</v>
      </c>
      <c r="AU277" s="265" t="s">
        <v>91</v>
      </c>
      <c r="AV277" s="14" t="s">
        <v>286</v>
      </c>
      <c r="AW277" s="14" t="s">
        <v>42</v>
      </c>
      <c r="AX277" s="14" t="s">
        <v>89</v>
      </c>
      <c r="AY277" s="265" t="s">
        <v>280</v>
      </c>
    </row>
    <row r="278" s="2" customFormat="1" ht="16.5" customHeight="1">
      <c r="A278" s="41"/>
      <c r="B278" s="42"/>
      <c r="C278" s="266" t="s">
        <v>1043</v>
      </c>
      <c r="D278" s="266" t="s">
        <v>329</v>
      </c>
      <c r="E278" s="267" t="s">
        <v>3111</v>
      </c>
      <c r="F278" s="268" t="s">
        <v>3112</v>
      </c>
      <c r="G278" s="269" t="s">
        <v>218</v>
      </c>
      <c r="H278" s="270">
        <v>87.150000000000006</v>
      </c>
      <c r="I278" s="271"/>
      <c r="J278" s="272">
        <f>ROUND(I278*H278,2)</f>
        <v>0</v>
      </c>
      <c r="K278" s="268" t="s">
        <v>44</v>
      </c>
      <c r="L278" s="273"/>
      <c r="M278" s="274" t="s">
        <v>44</v>
      </c>
      <c r="N278" s="275" t="s">
        <v>53</v>
      </c>
      <c r="O278" s="87"/>
      <c r="P278" s="239">
        <f>O278*H278</f>
        <v>0</v>
      </c>
      <c r="Q278" s="239">
        <v>0</v>
      </c>
      <c r="R278" s="239">
        <f>Q278*H278</f>
        <v>0</v>
      </c>
      <c r="S278" s="239">
        <v>0</v>
      </c>
      <c r="T278" s="240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41" t="s">
        <v>323</v>
      </c>
      <c r="AT278" s="241" t="s">
        <v>329</v>
      </c>
      <c r="AU278" s="241" t="s">
        <v>91</v>
      </c>
      <c r="AY278" s="19" t="s">
        <v>280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9" t="s">
        <v>89</v>
      </c>
      <c r="BK278" s="242">
        <f>ROUND(I278*H278,2)</f>
        <v>0</v>
      </c>
      <c r="BL278" s="19" t="s">
        <v>286</v>
      </c>
      <c r="BM278" s="241" t="s">
        <v>3149</v>
      </c>
    </row>
    <row r="279" s="13" customFormat="1">
      <c r="A279" s="13"/>
      <c r="B279" s="243"/>
      <c r="C279" s="244"/>
      <c r="D279" s="245" t="s">
        <v>288</v>
      </c>
      <c r="E279" s="246" t="s">
        <v>44</v>
      </c>
      <c r="F279" s="247" t="s">
        <v>3150</v>
      </c>
      <c r="G279" s="244"/>
      <c r="H279" s="248">
        <v>87.150000000000006</v>
      </c>
      <c r="I279" s="249"/>
      <c r="J279" s="244"/>
      <c r="K279" s="244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288</v>
      </c>
      <c r="AU279" s="254" t="s">
        <v>91</v>
      </c>
      <c r="AV279" s="13" t="s">
        <v>91</v>
      </c>
      <c r="AW279" s="13" t="s">
        <v>42</v>
      </c>
      <c r="AX279" s="13" t="s">
        <v>82</v>
      </c>
      <c r="AY279" s="254" t="s">
        <v>280</v>
      </c>
    </row>
    <row r="280" s="14" customFormat="1">
      <c r="A280" s="14"/>
      <c r="B280" s="255"/>
      <c r="C280" s="256"/>
      <c r="D280" s="245" t="s">
        <v>288</v>
      </c>
      <c r="E280" s="257" t="s">
        <v>44</v>
      </c>
      <c r="F280" s="258" t="s">
        <v>292</v>
      </c>
      <c r="G280" s="256"/>
      <c r="H280" s="259">
        <v>87.150000000000006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5" t="s">
        <v>288</v>
      </c>
      <c r="AU280" s="265" t="s">
        <v>91</v>
      </c>
      <c r="AV280" s="14" t="s">
        <v>286</v>
      </c>
      <c r="AW280" s="14" t="s">
        <v>42</v>
      </c>
      <c r="AX280" s="14" t="s">
        <v>89</v>
      </c>
      <c r="AY280" s="265" t="s">
        <v>280</v>
      </c>
    </row>
    <row r="281" s="2" customFormat="1" ht="16.5" customHeight="1">
      <c r="A281" s="41"/>
      <c r="B281" s="42"/>
      <c r="C281" s="266" t="s">
        <v>1048</v>
      </c>
      <c r="D281" s="266" t="s">
        <v>329</v>
      </c>
      <c r="E281" s="267" t="s">
        <v>3115</v>
      </c>
      <c r="F281" s="268" t="s">
        <v>3116</v>
      </c>
      <c r="G281" s="269" t="s">
        <v>1677</v>
      </c>
      <c r="H281" s="270">
        <v>13</v>
      </c>
      <c r="I281" s="271"/>
      <c r="J281" s="272">
        <f>ROUND(I281*H281,2)</f>
        <v>0</v>
      </c>
      <c r="K281" s="268" t="s">
        <v>44</v>
      </c>
      <c r="L281" s="273"/>
      <c r="M281" s="274" t="s">
        <v>44</v>
      </c>
      <c r="N281" s="275" t="s">
        <v>53</v>
      </c>
      <c r="O281" s="87"/>
      <c r="P281" s="239">
        <f>O281*H281</f>
        <v>0</v>
      </c>
      <c r="Q281" s="239">
        <v>0</v>
      </c>
      <c r="R281" s="239">
        <f>Q281*H281</f>
        <v>0</v>
      </c>
      <c r="S281" s="239">
        <v>0</v>
      </c>
      <c r="T281" s="240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41" t="s">
        <v>323</v>
      </c>
      <c r="AT281" s="241" t="s">
        <v>329</v>
      </c>
      <c r="AU281" s="241" t="s">
        <v>91</v>
      </c>
      <c r="AY281" s="19" t="s">
        <v>280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9" t="s">
        <v>89</v>
      </c>
      <c r="BK281" s="242">
        <f>ROUND(I281*H281,2)</f>
        <v>0</v>
      </c>
      <c r="BL281" s="19" t="s">
        <v>286</v>
      </c>
      <c r="BM281" s="241" t="s">
        <v>3151</v>
      </c>
    </row>
    <row r="282" s="2" customFormat="1" ht="36" customHeight="1">
      <c r="A282" s="41"/>
      <c r="B282" s="42"/>
      <c r="C282" s="230" t="s">
        <v>1053</v>
      </c>
      <c r="D282" s="230" t="s">
        <v>282</v>
      </c>
      <c r="E282" s="231" t="s">
        <v>3118</v>
      </c>
      <c r="F282" s="232" t="s">
        <v>3119</v>
      </c>
      <c r="G282" s="233" t="s">
        <v>431</v>
      </c>
      <c r="H282" s="234">
        <v>16</v>
      </c>
      <c r="I282" s="235"/>
      <c r="J282" s="236">
        <f>ROUND(I282*H282,2)</f>
        <v>0</v>
      </c>
      <c r="K282" s="232" t="s">
        <v>285</v>
      </c>
      <c r="L282" s="47"/>
      <c r="M282" s="237" t="s">
        <v>44</v>
      </c>
      <c r="N282" s="238" t="s">
        <v>53</v>
      </c>
      <c r="O282" s="87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41" t="s">
        <v>286</v>
      </c>
      <c r="AT282" s="241" t="s">
        <v>282</v>
      </c>
      <c r="AU282" s="241" t="s">
        <v>91</v>
      </c>
      <c r="AY282" s="19" t="s">
        <v>280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9" t="s">
        <v>89</v>
      </c>
      <c r="BK282" s="242">
        <f>ROUND(I282*H282,2)</f>
        <v>0</v>
      </c>
      <c r="BL282" s="19" t="s">
        <v>286</v>
      </c>
      <c r="BM282" s="241" t="s">
        <v>3152</v>
      </c>
    </row>
    <row r="283" s="2" customFormat="1" ht="16.5" customHeight="1">
      <c r="A283" s="41"/>
      <c r="B283" s="42"/>
      <c r="C283" s="266" t="s">
        <v>1057</v>
      </c>
      <c r="D283" s="266" t="s">
        <v>329</v>
      </c>
      <c r="E283" s="267" t="s">
        <v>3121</v>
      </c>
      <c r="F283" s="268" t="s">
        <v>3122</v>
      </c>
      <c r="G283" s="269" t="s">
        <v>1677</v>
      </c>
      <c r="H283" s="270">
        <v>10</v>
      </c>
      <c r="I283" s="271"/>
      <c r="J283" s="272">
        <f>ROUND(I283*H283,2)</f>
        <v>0</v>
      </c>
      <c r="K283" s="268" t="s">
        <v>44</v>
      </c>
      <c r="L283" s="273"/>
      <c r="M283" s="274" t="s">
        <v>44</v>
      </c>
      <c r="N283" s="275" t="s">
        <v>53</v>
      </c>
      <c r="O283" s="87"/>
      <c r="P283" s="239">
        <f>O283*H283</f>
        <v>0</v>
      </c>
      <c r="Q283" s="239">
        <v>0</v>
      </c>
      <c r="R283" s="239">
        <f>Q283*H283</f>
        <v>0</v>
      </c>
      <c r="S283" s="239">
        <v>0</v>
      </c>
      <c r="T283" s="240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41" t="s">
        <v>323</v>
      </c>
      <c r="AT283" s="241" t="s">
        <v>329</v>
      </c>
      <c r="AU283" s="241" t="s">
        <v>91</v>
      </c>
      <c r="AY283" s="19" t="s">
        <v>280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9" t="s">
        <v>89</v>
      </c>
      <c r="BK283" s="242">
        <f>ROUND(I283*H283,2)</f>
        <v>0</v>
      </c>
      <c r="BL283" s="19" t="s">
        <v>286</v>
      </c>
      <c r="BM283" s="241" t="s">
        <v>3153</v>
      </c>
    </row>
    <row r="284" s="2" customFormat="1" ht="16.5" customHeight="1">
      <c r="A284" s="41"/>
      <c r="B284" s="42"/>
      <c r="C284" s="266" t="s">
        <v>1063</v>
      </c>
      <c r="D284" s="266" t="s">
        <v>329</v>
      </c>
      <c r="E284" s="267" t="s">
        <v>3124</v>
      </c>
      <c r="F284" s="268" t="s">
        <v>3125</v>
      </c>
      <c r="G284" s="269" t="s">
        <v>1677</v>
      </c>
      <c r="H284" s="270">
        <v>11</v>
      </c>
      <c r="I284" s="271"/>
      <c r="J284" s="272">
        <f>ROUND(I284*H284,2)</f>
        <v>0</v>
      </c>
      <c r="K284" s="268" t="s">
        <v>44</v>
      </c>
      <c r="L284" s="273"/>
      <c r="M284" s="274" t="s">
        <v>44</v>
      </c>
      <c r="N284" s="275" t="s">
        <v>53</v>
      </c>
      <c r="O284" s="87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41" t="s">
        <v>323</v>
      </c>
      <c r="AT284" s="241" t="s">
        <v>329</v>
      </c>
      <c r="AU284" s="241" t="s">
        <v>91</v>
      </c>
      <c r="AY284" s="19" t="s">
        <v>280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9" t="s">
        <v>89</v>
      </c>
      <c r="BK284" s="242">
        <f>ROUND(I284*H284,2)</f>
        <v>0</v>
      </c>
      <c r="BL284" s="19" t="s">
        <v>286</v>
      </c>
      <c r="BM284" s="241" t="s">
        <v>3154</v>
      </c>
    </row>
    <row r="285" s="2" customFormat="1" ht="16.5" customHeight="1">
      <c r="A285" s="41"/>
      <c r="B285" s="42"/>
      <c r="C285" s="266" t="s">
        <v>1067</v>
      </c>
      <c r="D285" s="266" t="s">
        <v>329</v>
      </c>
      <c r="E285" s="267" t="s">
        <v>3155</v>
      </c>
      <c r="F285" s="268" t="s">
        <v>3156</v>
      </c>
      <c r="G285" s="269" t="s">
        <v>1677</v>
      </c>
      <c r="H285" s="270">
        <v>1</v>
      </c>
      <c r="I285" s="271"/>
      <c r="J285" s="272">
        <f>ROUND(I285*H285,2)</f>
        <v>0</v>
      </c>
      <c r="K285" s="268" t="s">
        <v>44</v>
      </c>
      <c r="L285" s="273"/>
      <c r="M285" s="274" t="s">
        <v>44</v>
      </c>
      <c r="N285" s="275" t="s">
        <v>53</v>
      </c>
      <c r="O285" s="87"/>
      <c r="P285" s="239">
        <f>O285*H285</f>
        <v>0</v>
      </c>
      <c r="Q285" s="239">
        <v>0</v>
      </c>
      <c r="R285" s="239">
        <f>Q285*H285</f>
        <v>0</v>
      </c>
      <c r="S285" s="239">
        <v>0</v>
      </c>
      <c r="T285" s="240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41" t="s">
        <v>323</v>
      </c>
      <c r="AT285" s="241" t="s">
        <v>329</v>
      </c>
      <c r="AU285" s="241" t="s">
        <v>91</v>
      </c>
      <c r="AY285" s="19" t="s">
        <v>280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9" t="s">
        <v>89</v>
      </c>
      <c r="BK285" s="242">
        <f>ROUND(I285*H285,2)</f>
        <v>0</v>
      </c>
      <c r="BL285" s="19" t="s">
        <v>286</v>
      </c>
      <c r="BM285" s="241" t="s">
        <v>3157</v>
      </c>
    </row>
    <row r="286" s="2" customFormat="1" ht="24" customHeight="1">
      <c r="A286" s="41"/>
      <c r="B286" s="42"/>
      <c r="C286" s="266" t="s">
        <v>1072</v>
      </c>
      <c r="D286" s="266" t="s">
        <v>329</v>
      </c>
      <c r="E286" s="267" t="s">
        <v>3127</v>
      </c>
      <c r="F286" s="268" t="s">
        <v>3128</v>
      </c>
      <c r="G286" s="269" t="s">
        <v>1677</v>
      </c>
      <c r="H286" s="270">
        <v>11</v>
      </c>
      <c r="I286" s="271"/>
      <c r="J286" s="272">
        <f>ROUND(I286*H286,2)</f>
        <v>0</v>
      </c>
      <c r="K286" s="268" t="s">
        <v>44</v>
      </c>
      <c r="L286" s="273"/>
      <c r="M286" s="274" t="s">
        <v>44</v>
      </c>
      <c r="N286" s="275" t="s">
        <v>53</v>
      </c>
      <c r="O286" s="87"/>
      <c r="P286" s="239">
        <f>O286*H286</f>
        <v>0</v>
      </c>
      <c r="Q286" s="239">
        <v>0</v>
      </c>
      <c r="R286" s="239">
        <f>Q286*H286</f>
        <v>0</v>
      </c>
      <c r="S286" s="239">
        <v>0</v>
      </c>
      <c r="T286" s="240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41" t="s">
        <v>323</v>
      </c>
      <c r="AT286" s="241" t="s">
        <v>329</v>
      </c>
      <c r="AU286" s="241" t="s">
        <v>91</v>
      </c>
      <c r="AY286" s="19" t="s">
        <v>280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9" t="s">
        <v>89</v>
      </c>
      <c r="BK286" s="242">
        <f>ROUND(I286*H286,2)</f>
        <v>0</v>
      </c>
      <c r="BL286" s="19" t="s">
        <v>286</v>
      </c>
      <c r="BM286" s="241" t="s">
        <v>3158</v>
      </c>
    </row>
    <row r="287" s="2" customFormat="1" ht="36" customHeight="1">
      <c r="A287" s="41"/>
      <c r="B287" s="42"/>
      <c r="C287" s="230" t="s">
        <v>1078</v>
      </c>
      <c r="D287" s="230" t="s">
        <v>282</v>
      </c>
      <c r="E287" s="231" t="s">
        <v>3130</v>
      </c>
      <c r="F287" s="232" t="s">
        <v>3131</v>
      </c>
      <c r="G287" s="233" t="s">
        <v>431</v>
      </c>
      <c r="H287" s="234">
        <v>11</v>
      </c>
      <c r="I287" s="235"/>
      <c r="J287" s="236">
        <f>ROUND(I287*H287,2)</f>
        <v>0</v>
      </c>
      <c r="K287" s="232" t="s">
        <v>285</v>
      </c>
      <c r="L287" s="47"/>
      <c r="M287" s="237" t="s">
        <v>44</v>
      </c>
      <c r="N287" s="238" t="s">
        <v>53</v>
      </c>
      <c r="O287" s="87"/>
      <c r="P287" s="239">
        <f>O287*H287</f>
        <v>0</v>
      </c>
      <c r="Q287" s="239">
        <v>5.0000000000000002E-05</v>
      </c>
      <c r="R287" s="239">
        <f>Q287*H287</f>
        <v>0.00055000000000000003</v>
      </c>
      <c r="S287" s="239">
        <v>0</v>
      </c>
      <c r="T287" s="240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41" t="s">
        <v>286</v>
      </c>
      <c r="AT287" s="241" t="s">
        <v>282</v>
      </c>
      <c r="AU287" s="241" t="s">
        <v>91</v>
      </c>
      <c r="AY287" s="19" t="s">
        <v>280</v>
      </c>
      <c r="BE287" s="242">
        <f>IF(N287="základní",J287,0)</f>
        <v>0</v>
      </c>
      <c r="BF287" s="242">
        <f>IF(N287="snížená",J287,0)</f>
        <v>0</v>
      </c>
      <c r="BG287" s="242">
        <f>IF(N287="zákl. přenesená",J287,0)</f>
        <v>0</v>
      </c>
      <c r="BH287" s="242">
        <f>IF(N287="sníž. přenesená",J287,0)</f>
        <v>0</v>
      </c>
      <c r="BI287" s="242">
        <f>IF(N287="nulová",J287,0)</f>
        <v>0</v>
      </c>
      <c r="BJ287" s="19" t="s">
        <v>89</v>
      </c>
      <c r="BK287" s="242">
        <f>ROUND(I287*H287,2)</f>
        <v>0</v>
      </c>
      <c r="BL287" s="19" t="s">
        <v>286</v>
      </c>
      <c r="BM287" s="241" t="s">
        <v>3159</v>
      </c>
    </row>
    <row r="288" s="13" customFormat="1">
      <c r="A288" s="13"/>
      <c r="B288" s="243"/>
      <c r="C288" s="244"/>
      <c r="D288" s="245" t="s">
        <v>288</v>
      </c>
      <c r="E288" s="246" t="s">
        <v>44</v>
      </c>
      <c r="F288" s="247" t="s">
        <v>3160</v>
      </c>
      <c r="G288" s="244"/>
      <c r="H288" s="248">
        <v>11</v>
      </c>
      <c r="I288" s="249"/>
      <c r="J288" s="244"/>
      <c r="K288" s="244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288</v>
      </c>
      <c r="AU288" s="254" t="s">
        <v>91</v>
      </c>
      <c r="AV288" s="13" t="s">
        <v>91</v>
      </c>
      <c r="AW288" s="13" t="s">
        <v>42</v>
      </c>
      <c r="AX288" s="13" t="s">
        <v>82</v>
      </c>
      <c r="AY288" s="254" t="s">
        <v>280</v>
      </c>
    </row>
    <row r="289" s="14" customFormat="1">
      <c r="A289" s="14"/>
      <c r="B289" s="255"/>
      <c r="C289" s="256"/>
      <c r="D289" s="245" t="s">
        <v>288</v>
      </c>
      <c r="E289" s="257" t="s">
        <v>44</v>
      </c>
      <c r="F289" s="258" t="s">
        <v>292</v>
      </c>
      <c r="G289" s="256"/>
      <c r="H289" s="259">
        <v>11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5" t="s">
        <v>288</v>
      </c>
      <c r="AU289" s="265" t="s">
        <v>91</v>
      </c>
      <c r="AV289" s="14" t="s">
        <v>286</v>
      </c>
      <c r="AW289" s="14" t="s">
        <v>42</v>
      </c>
      <c r="AX289" s="14" t="s">
        <v>89</v>
      </c>
      <c r="AY289" s="265" t="s">
        <v>280</v>
      </c>
    </row>
    <row r="290" s="2" customFormat="1" ht="16.5" customHeight="1">
      <c r="A290" s="41"/>
      <c r="B290" s="42"/>
      <c r="C290" s="266" t="s">
        <v>1083</v>
      </c>
      <c r="D290" s="266" t="s">
        <v>329</v>
      </c>
      <c r="E290" s="267" t="s">
        <v>3134</v>
      </c>
      <c r="F290" s="268" t="s">
        <v>3135</v>
      </c>
      <c r="G290" s="269" t="s">
        <v>1677</v>
      </c>
      <c r="H290" s="270">
        <v>11</v>
      </c>
      <c r="I290" s="271"/>
      <c r="J290" s="272">
        <f>ROUND(I290*H290,2)</f>
        <v>0</v>
      </c>
      <c r="K290" s="268" t="s">
        <v>44</v>
      </c>
      <c r="L290" s="273"/>
      <c r="M290" s="274" t="s">
        <v>44</v>
      </c>
      <c r="N290" s="275" t="s">
        <v>53</v>
      </c>
      <c r="O290" s="87"/>
      <c r="P290" s="239">
        <f>O290*H290</f>
        <v>0</v>
      </c>
      <c r="Q290" s="239">
        <v>0</v>
      </c>
      <c r="R290" s="239">
        <f>Q290*H290</f>
        <v>0</v>
      </c>
      <c r="S290" s="239">
        <v>0</v>
      </c>
      <c r="T290" s="240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41" t="s">
        <v>323</v>
      </c>
      <c r="AT290" s="241" t="s">
        <v>329</v>
      </c>
      <c r="AU290" s="241" t="s">
        <v>91</v>
      </c>
      <c r="AY290" s="19" t="s">
        <v>280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9" t="s">
        <v>89</v>
      </c>
      <c r="BK290" s="242">
        <f>ROUND(I290*H290,2)</f>
        <v>0</v>
      </c>
      <c r="BL290" s="19" t="s">
        <v>286</v>
      </c>
      <c r="BM290" s="241" t="s">
        <v>3161</v>
      </c>
    </row>
    <row r="291" s="2" customFormat="1" ht="16.5" customHeight="1">
      <c r="A291" s="41"/>
      <c r="B291" s="42"/>
      <c r="C291" s="266" t="s">
        <v>1088</v>
      </c>
      <c r="D291" s="266" t="s">
        <v>329</v>
      </c>
      <c r="E291" s="267" t="s">
        <v>3137</v>
      </c>
      <c r="F291" s="268" t="s">
        <v>3138</v>
      </c>
      <c r="G291" s="269" t="s">
        <v>1677</v>
      </c>
      <c r="H291" s="270">
        <v>11</v>
      </c>
      <c r="I291" s="271"/>
      <c r="J291" s="272">
        <f>ROUND(I291*H291,2)</f>
        <v>0</v>
      </c>
      <c r="K291" s="268" t="s">
        <v>44</v>
      </c>
      <c r="L291" s="273"/>
      <c r="M291" s="274" t="s">
        <v>44</v>
      </c>
      <c r="N291" s="275" t="s">
        <v>53</v>
      </c>
      <c r="O291" s="87"/>
      <c r="P291" s="239">
        <f>O291*H291</f>
        <v>0</v>
      </c>
      <c r="Q291" s="239">
        <v>0</v>
      </c>
      <c r="R291" s="239">
        <f>Q291*H291</f>
        <v>0</v>
      </c>
      <c r="S291" s="239">
        <v>0</v>
      </c>
      <c r="T291" s="240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41" t="s">
        <v>323</v>
      </c>
      <c r="AT291" s="241" t="s">
        <v>329</v>
      </c>
      <c r="AU291" s="241" t="s">
        <v>91</v>
      </c>
      <c r="AY291" s="19" t="s">
        <v>280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9" t="s">
        <v>89</v>
      </c>
      <c r="BK291" s="242">
        <f>ROUND(I291*H291,2)</f>
        <v>0</v>
      </c>
      <c r="BL291" s="19" t="s">
        <v>286</v>
      </c>
      <c r="BM291" s="241" t="s">
        <v>3162</v>
      </c>
    </row>
    <row r="292" s="2" customFormat="1" ht="24" customHeight="1">
      <c r="A292" s="41"/>
      <c r="B292" s="42"/>
      <c r="C292" s="230" t="s">
        <v>1093</v>
      </c>
      <c r="D292" s="230" t="s">
        <v>282</v>
      </c>
      <c r="E292" s="231" t="s">
        <v>3140</v>
      </c>
      <c r="F292" s="232" t="s">
        <v>3141</v>
      </c>
      <c r="G292" s="233" t="s">
        <v>1677</v>
      </c>
      <c r="H292" s="234">
        <v>11</v>
      </c>
      <c r="I292" s="235"/>
      <c r="J292" s="236">
        <f>ROUND(I292*H292,2)</f>
        <v>0</v>
      </c>
      <c r="K292" s="232" t="s">
        <v>44</v>
      </c>
      <c r="L292" s="47"/>
      <c r="M292" s="237" t="s">
        <v>44</v>
      </c>
      <c r="N292" s="238" t="s">
        <v>53</v>
      </c>
      <c r="O292" s="87"/>
      <c r="P292" s="239">
        <f>O292*H292</f>
        <v>0</v>
      </c>
      <c r="Q292" s="239">
        <v>0</v>
      </c>
      <c r="R292" s="239">
        <f>Q292*H292</f>
        <v>0</v>
      </c>
      <c r="S292" s="239">
        <v>0</v>
      </c>
      <c r="T292" s="240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41" t="s">
        <v>286</v>
      </c>
      <c r="AT292" s="241" t="s">
        <v>282</v>
      </c>
      <c r="AU292" s="241" t="s">
        <v>91</v>
      </c>
      <c r="AY292" s="19" t="s">
        <v>280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9" t="s">
        <v>89</v>
      </c>
      <c r="BK292" s="242">
        <f>ROUND(I292*H292,2)</f>
        <v>0</v>
      </c>
      <c r="BL292" s="19" t="s">
        <v>286</v>
      </c>
      <c r="BM292" s="241" t="s">
        <v>3163</v>
      </c>
    </row>
    <row r="293" s="13" customFormat="1">
      <c r="A293" s="13"/>
      <c r="B293" s="243"/>
      <c r="C293" s="244"/>
      <c r="D293" s="245" t="s">
        <v>288</v>
      </c>
      <c r="E293" s="246" t="s">
        <v>44</v>
      </c>
      <c r="F293" s="247" t="s">
        <v>3164</v>
      </c>
      <c r="G293" s="244"/>
      <c r="H293" s="248">
        <v>11</v>
      </c>
      <c r="I293" s="249"/>
      <c r="J293" s="244"/>
      <c r="K293" s="244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288</v>
      </c>
      <c r="AU293" s="254" t="s">
        <v>91</v>
      </c>
      <c r="AV293" s="13" t="s">
        <v>91</v>
      </c>
      <c r="AW293" s="13" t="s">
        <v>42</v>
      </c>
      <c r="AX293" s="13" t="s">
        <v>82</v>
      </c>
      <c r="AY293" s="254" t="s">
        <v>280</v>
      </c>
    </row>
    <row r="294" s="14" customFormat="1">
      <c r="A294" s="14"/>
      <c r="B294" s="255"/>
      <c r="C294" s="256"/>
      <c r="D294" s="245" t="s">
        <v>288</v>
      </c>
      <c r="E294" s="257" t="s">
        <v>44</v>
      </c>
      <c r="F294" s="258" t="s">
        <v>292</v>
      </c>
      <c r="G294" s="256"/>
      <c r="H294" s="259">
        <v>11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5" t="s">
        <v>288</v>
      </c>
      <c r="AU294" s="265" t="s">
        <v>91</v>
      </c>
      <c r="AV294" s="14" t="s">
        <v>286</v>
      </c>
      <c r="AW294" s="14" t="s">
        <v>42</v>
      </c>
      <c r="AX294" s="14" t="s">
        <v>89</v>
      </c>
      <c r="AY294" s="265" t="s">
        <v>280</v>
      </c>
    </row>
    <row r="295" s="2" customFormat="1" ht="16.5" customHeight="1">
      <c r="A295" s="41"/>
      <c r="B295" s="42"/>
      <c r="C295" s="230" t="s">
        <v>1098</v>
      </c>
      <c r="D295" s="230" t="s">
        <v>282</v>
      </c>
      <c r="E295" s="231" t="s">
        <v>3144</v>
      </c>
      <c r="F295" s="232" t="s">
        <v>3145</v>
      </c>
      <c r="G295" s="233" t="s">
        <v>1677</v>
      </c>
      <c r="H295" s="234">
        <v>11</v>
      </c>
      <c r="I295" s="235"/>
      <c r="J295" s="236">
        <f>ROUND(I295*H295,2)</f>
        <v>0</v>
      </c>
      <c r="K295" s="232" t="s">
        <v>44</v>
      </c>
      <c r="L295" s="47"/>
      <c r="M295" s="237" t="s">
        <v>44</v>
      </c>
      <c r="N295" s="238" t="s">
        <v>53</v>
      </c>
      <c r="O295" s="87"/>
      <c r="P295" s="239">
        <f>O295*H295</f>
        <v>0</v>
      </c>
      <c r="Q295" s="239">
        <v>0</v>
      </c>
      <c r="R295" s="239">
        <f>Q295*H295</f>
        <v>0</v>
      </c>
      <c r="S295" s="239">
        <v>0</v>
      </c>
      <c r="T295" s="240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41" t="s">
        <v>286</v>
      </c>
      <c r="AT295" s="241" t="s">
        <v>282</v>
      </c>
      <c r="AU295" s="241" t="s">
        <v>91</v>
      </c>
      <c r="AY295" s="19" t="s">
        <v>280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9" t="s">
        <v>89</v>
      </c>
      <c r="BK295" s="242">
        <f>ROUND(I295*H295,2)</f>
        <v>0</v>
      </c>
      <c r="BL295" s="19" t="s">
        <v>286</v>
      </c>
      <c r="BM295" s="241" t="s">
        <v>3165</v>
      </c>
    </row>
    <row r="296" s="12" customFormat="1" ht="22.8" customHeight="1">
      <c r="A296" s="12"/>
      <c r="B296" s="214"/>
      <c r="C296" s="215"/>
      <c r="D296" s="216" t="s">
        <v>81</v>
      </c>
      <c r="E296" s="228" t="s">
        <v>551</v>
      </c>
      <c r="F296" s="228" t="s">
        <v>3166</v>
      </c>
      <c r="G296" s="215"/>
      <c r="H296" s="215"/>
      <c r="I296" s="218"/>
      <c r="J296" s="229">
        <f>BK296</f>
        <v>0</v>
      </c>
      <c r="K296" s="215"/>
      <c r="L296" s="220"/>
      <c r="M296" s="221"/>
      <c r="N296" s="222"/>
      <c r="O296" s="222"/>
      <c r="P296" s="223">
        <f>SUM(P297:P316)</f>
        <v>0</v>
      </c>
      <c r="Q296" s="222"/>
      <c r="R296" s="223">
        <f>SUM(R297:R316)</f>
        <v>0.080149589999999993</v>
      </c>
      <c r="S296" s="222"/>
      <c r="T296" s="224">
        <f>SUM(T297:T316)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5" t="s">
        <v>89</v>
      </c>
      <c r="AT296" s="226" t="s">
        <v>81</v>
      </c>
      <c r="AU296" s="226" t="s">
        <v>89</v>
      </c>
      <c r="AY296" s="225" t="s">
        <v>280</v>
      </c>
      <c r="BK296" s="227">
        <f>SUM(BK297:BK316)</f>
        <v>0</v>
      </c>
    </row>
    <row r="297" s="2" customFormat="1" ht="36" customHeight="1">
      <c r="A297" s="41"/>
      <c r="B297" s="42"/>
      <c r="C297" s="230" t="s">
        <v>1103</v>
      </c>
      <c r="D297" s="230" t="s">
        <v>282</v>
      </c>
      <c r="E297" s="231" t="s">
        <v>3017</v>
      </c>
      <c r="F297" s="232" t="s">
        <v>3018</v>
      </c>
      <c r="G297" s="233" t="s">
        <v>431</v>
      </c>
      <c r="H297" s="234">
        <v>2</v>
      </c>
      <c r="I297" s="235"/>
      <c r="J297" s="236">
        <f>ROUND(I297*H297,2)</f>
        <v>0</v>
      </c>
      <c r="K297" s="232" t="s">
        <v>285</v>
      </c>
      <c r="L297" s="47"/>
      <c r="M297" s="237" t="s">
        <v>44</v>
      </c>
      <c r="N297" s="238" t="s">
        <v>53</v>
      </c>
      <c r="O297" s="87"/>
      <c r="P297" s="239">
        <f>O297*H297</f>
        <v>0</v>
      </c>
      <c r="Q297" s="239">
        <v>0.00034000000000000002</v>
      </c>
      <c r="R297" s="239">
        <f>Q297*H297</f>
        <v>0.00068000000000000005</v>
      </c>
      <c r="S297" s="239">
        <v>0</v>
      </c>
      <c r="T297" s="240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41" t="s">
        <v>286</v>
      </c>
      <c r="AT297" s="241" t="s">
        <v>282</v>
      </c>
      <c r="AU297" s="241" t="s">
        <v>91</v>
      </c>
      <c r="AY297" s="19" t="s">
        <v>280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9" t="s">
        <v>89</v>
      </c>
      <c r="BK297" s="242">
        <f>ROUND(I297*H297,2)</f>
        <v>0</v>
      </c>
      <c r="BL297" s="19" t="s">
        <v>286</v>
      </c>
      <c r="BM297" s="241" t="s">
        <v>3167</v>
      </c>
    </row>
    <row r="298" s="2" customFormat="1" ht="36" customHeight="1">
      <c r="A298" s="41"/>
      <c r="B298" s="42"/>
      <c r="C298" s="230" t="s">
        <v>1109</v>
      </c>
      <c r="D298" s="230" t="s">
        <v>282</v>
      </c>
      <c r="E298" s="231" t="s">
        <v>3047</v>
      </c>
      <c r="F298" s="232" t="s">
        <v>3048</v>
      </c>
      <c r="G298" s="233" t="s">
        <v>431</v>
      </c>
      <c r="H298" s="234">
        <v>1</v>
      </c>
      <c r="I298" s="235"/>
      <c r="J298" s="236">
        <f>ROUND(I298*H298,2)</f>
        <v>0</v>
      </c>
      <c r="K298" s="232" t="s">
        <v>285</v>
      </c>
      <c r="L298" s="47"/>
      <c r="M298" s="237" t="s">
        <v>44</v>
      </c>
      <c r="N298" s="238" t="s">
        <v>53</v>
      </c>
      <c r="O298" s="87"/>
      <c r="P298" s="239">
        <f>O298*H298</f>
        <v>0</v>
      </c>
      <c r="Q298" s="239">
        <v>0.00058</v>
      </c>
      <c r="R298" s="239">
        <f>Q298*H298</f>
        <v>0.00058</v>
      </c>
      <c r="S298" s="239">
        <v>0</v>
      </c>
      <c r="T298" s="240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41" t="s">
        <v>286</v>
      </c>
      <c r="AT298" s="241" t="s">
        <v>282</v>
      </c>
      <c r="AU298" s="241" t="s">
        <v>91</v>
      </c>
      <c r="AY298" s="19" t="s">
        <v>280</v>
      </c>
      <c r="BE298" s="242">
        <f>IF(N298="základní",J298,0)</f>
        <v>0</v>
      </c>
      <c r="BF298" s="242">
        <f>IF(N298="snížená",J298,0)</f>
        <v>0</v>
      </c>
      <c r="BG298" s="242">
        <f>IF(N298="zákl. přenesená",J298,0)</f>
        <v>0</v>
      </c>
      <c r="BH298" s="242">
        <f>IF(N298="sníž. přenesená",J298,0)</f>
        <v>0</v>
      </c>
      <c r="BI298" s="242">
        <f>IF(N298="nulová",J298,0)</f>
        <v>0</v>
      </c>
      <c r="BJ298" s="19" t="s">
        <v>89</v>
      </c>
      <c r="BK298" s="242">
        <f>ROUND(I298*H298,2)</f>
        <v>0</v>
      </c>
      <c r="BL298" s="19" t="s">
        <v>286</v>
      </c>
      <c r="BM298" s="241" t="s">
        <v>3168</v>
      </c>
    </row>
    <row r="299" s="2" customFormat="1" ht="24" customHeight="1">
      <c r="A299" s="41"/>
      <c r="B299" s="42"/>
      <c r="C299" s="230" t="s">
        <v>1113</v>
      </c>
      <c r="D299" s="230" t="s">
        <v>282</v>
      </c>
      <c r="E299" s="231" t="s">
        <v>3169</v>
      </c>
      <c r="F299" s="232" t="s">
        <v>3170</v>
      </c>
      <c r="G299" s="233" t="s">
        <v>431</v>
      </c>
      <c r="H299" s="234">
        <v>114</v>
      </c>
      <c r="I299" s="235"/>
      <c r="J299" s="236">
        <f>ROUND(I299*H299,2)</f>
        <v>0</v>
      </c>
      <c r="K299" s="232" t="s">
        <v>285</v>
      </c>
      <c r="L299" s="47"/>
      <c r="M299" s="237" t="s">
        <v>44</v>
      </c>
      <c r="N299" s="238" t="s">
        <v>53</v>
      </c>
      <c r="O299" s="87"/>
      <c r="P299" s="239">
        <f>O299*H299</f>
        <v>0</v>
      </c>
      <c r="Q299" s="239">
        <v>0.00011</v>
      </c>
      <c r="R299" s="239">
        <f>Q299*H299</f>
        <v>0.012540000000000001</v>
      </c>
      <c r="S299" s="239">
        <v>0</v>
      </c>
      <c r="T299" s="240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41" t="s">
        <v>286</v>
      </c>
      <c r="AT299" s="241" t="s">
        <v>282</v>
      </c>
      <c r="AU299" s="241" t="s">
        <v>91</v>
      </c>
      <c r="AY299" s="19" t="s">
        <v>280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9" t="s">
        <v>89</v>
      </c>
      <c r="BK299" s="242">
        <f>ROUND(I299*H299,2)</f>
        <v>0</v>
      </c>
      <c r="BL299" s="19" t="s">
        <v>286</v>
      </c>
      <c r="BM299" s="241" t="s">
        <v>3171</v>
      </c>
    </row>
    <row r="300" s="13" customFormat="1">
      <c r="A300" s="13"/>
      <c r="B300" s="243"/>
      <c r="C300" s="244"/>
      <c r="D300" s="245" t="s">
        <v>288</v>
      </c>
      <c r="E300" s="246" t="s">
        <v>44</v>
      </c>
      <c r="F300" s="247" t="s">
        <v>3172</v>
      </c>
      <c r="G300" s="244"/>
      <c r="H300" s="248">
        <v>114</v>
      </c>
      <c r="I300" s="249"/>
      <c r="J300" s="244"/>
      <c r="K300" s="244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288</v>
      </c>
      <c r="AU300" s="254" t="s">
        <v>91</v>
      </c>
      <c r="AV300" s="13" t="s">
        <v>91</v>
      </c>
      <c r="AW300" s="13" t="s">
        <v>42</v>
      </c>
      <c r="AX300" s="13" t="s">
        <v>82</v>
      </c>
      <c r="AY300" s="254" t="s">
        <v>280</v>
      </c>
    </row>
    <row r="301" s="14" customFormat="1">
      <c r="A301" s="14"/>
      <c r="B301" s="255"/>
      <c r="C301" s="256"/>
      <c r="D301" s="245" t="s">
        <v>288</v>
      </c>
      <c r="E301" s="257" t="s">
        <v>44</v>
      </c>
      <c r="F301" s="258" t="s">
        <v>292</v>
      </c>
      <c r="G301" s="256"/>
      <c r="H301" s="259">
        <v>114</v>
      </c>
      <c r="I301" s="260"/>
      <c r="J301" s="256"/>
      <c r="K301" s="256"/>
      <c r="L301" s="261"/>
      <c r="M301" s="262"/>
      <c r="N301" s="263"/>
      <c r="O301" s="263"/>
      <c r="P301" s="263"/>
      <c r="Q301" s="263"/>
      <c r="R301" s="263"/>
      <c r="S301" s="263"/>
      <c r="T301" s="26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5" t="s">
        <v>288</v>
      </c>
      <c r="AU301" s="265" t="s">
        <v>91</v>
      </c>
      <c r="AV301" s="14" t="s">
        <v>286</v>
      </c>
      <c r="AW301" s="14" t="s">
        <v>42</v>
      </c>
      <c r="AX301" s="14" t="s">
        <v>89</v>
      </c>
      <c r="AY301" s="265" t="s">
        <v>280</v>
      </c>
    </row>
    <row r="302" s="2" customFormat="1" ht="24" customHeight="1">
      <c r="A302" s="41"/>
      <c r="B302" s="42"/>
      <c r="C302" s="230" t="s">
        <v>1118</v>
      </c>
      <c r="D302" s="230" t="s">
        <v>282</v>
      </c>
      <c r="E302" s="231" t="s">
        <v>3173</v>
      </c>
      <c r="F302" s="232" t="s">
        <v>3174</v>
      </c>
      <c r="G302" s="233" t="s">
        <v>431</v>
      </c>
      <c r="H302" s="234">
        <v>13.333</v>
      </c>
      <c r="I302" s="235"/>
      <c r="J302" s="236">
        <f>ROUND(I302*H302,2)</f>
        <v>0</v>
      </c>
      <c r="K302" s="232" t="s">
        <v>285</v>
      </c>
      <c r="L302" s="47"/>
      <c r="M302" s="237" t="s">
        <v>44</v>
      </c>
      <c r="N302" s="238" t="s">
        <v>53</v>
      </c>
      <c r="O302" s="87"/>
      <c r="P302" s="239">
        <f>O302*H302</f>
        <v>0</v>
      </c>
      <c r="Q302" s="239">
        <v>0.00016000000000000001</v>
      </c>
      <c r="R302" s="239">
        <f>Q302*H302</f>
        <v>0.0021332800000000004</v>
      </c>
      <c r="S302" s="239">
        <v>0</v>
      </c>
      <c r="T302" s="240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41" t="s">
        <v>286</v>
      </c>
      <c r="AT302" s="241" t="s">
        <v>282</v>
      </c>
      <c r="AU302" s="241" t="s">
        <v>91</v>
      </c>
      <c r="AY302" s="19" t="s">
        <v>280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9" t="s">
        <v>89</v>
      </c>
      <c r="BK302" s="242">
        <f>ROUND(I302*H302,2)</f>
        <v>0</v>
      </c>
      <c r="BL302" s="19" t="s">
        <v>286</v>
      </c>
      <c r="BM302" s="241" t="s">
        <v>3175</v>
      </c>
    </row>
    <row r="303" s="13" customFormat="1">
      <c r="A303" s="13"/>
      <c r="B303" s="243"/>
      <c r="C303" s="244"/>
      <c r="D303" s="245" t="s">
        <v>288</v>
      </c>
      <c r="E303" s="246" t="s">
        <v>44</v>
      </c>
      <c r="F303" s="247" t="s">
        <v>3176</v>
      </c>
      <c r="G303" s="244"/>
      <c r="H303" s="248">
        <v>13.333</v>
      </c>
      <c r="I303" s="249"/>
      <c r="J303" s="244"/>
      <c r="K303" s="244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288</v>
      </c>
      <c r="AU303" s="254" t="s">
        <v>91</v>
      </c>
      <c r="AV303" s="13" t="s">
        <v>91</v>
      </c>
      <c r="AW303" s="13" t="s">
        <v>42</v>
      </c>
      <c r="AX303" s="13" t="s">
        <v>82</v>
      </c>
      <c r="AY303" s="254" t="s">
        <v>280</v>
      </c>
    </row>
    <row r="304" s="14" customFormat="1">
      <c r="A304" s="14"/>
      <c r="B304" s="255"/>
      <c r="C304" s="256"/>
      <c r="D304" s="245" t="s">
        <v>288</v>
      </c>
      <c r="E304" s="257" t="s">
        <v>44</v>
      </c>
      <c r="F304" s="258" t="s">
        <v>292</v>
      </c>
      <c r="G304" s="256"/>
      <c r="H304" s="259">
        <v>13.333</v>
      </c>
      <c r="I304" s="260"/>
      <c r="J304" s="256"/>
      <c r="K304" s="256"/>
      <c r="L304" s="261"/>
      <c r="M304" s="262"/>
      <c r="N304" s="263"/>
      <c r="O304" s="263"/>
      <c r="P304" s="263"/>
      <c r="Q304" s="263"/>
      <c r="R304" s="263"/>
      <c r="S304" s="263"/>
      <c r="T304" s="26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5" t="s">
        <v>288</v>
      </c>
      <c r="AU304" s="265" t="s">
        <v>91</v>
      </c>
      <c r="AV304" s="14" t="s">
        <v>286</v>
      </c>
      <c r="AW304" s="14" t="s">
        <v>42</v>
      </c>
      <c r="AX304" s="14" t="s">
        <v>89</v>
      </c>
      <c r="AY304" s="265" t="s">
        <v>280</v>
      </c>
    </row>
    <row r="305" s="2" customFormat="1" ht="24" customHeight="1">
      <c r="A305" s="41"/>
      <c r="B305" s="42"/>
      <c r="C305" s="230" t="s">
        <v>1122</v>
      </c>
      <c r="D305" s="230" t="s">
        <v>282</v>
      </c>
      <c r="E305" s="231" t="s">
        <v>3177</v>
      </c>
      <c r="F305" s="232" t="s">
        <v>3178</v>
      </c>
      <c r="G305" s="233" t="s">
        <v>431</v>
      </c>
      <c r="H305" s="234">
        <v>78.332999999999998</v>
      </c>
      <c r="I305" s="235"/>
      <c r="J305" s="236">
        <f>ROUND(I305*H305,2)</f>
        <v>0</v>
      </c>
      <c r="K305" s="232" t="s">
        <v>285</v>
      </c>
      <c r="L305" s="47"/>
      <c r="M305" s="237" t="s">
        <v>44</v>
      </c>
      <c r="N305" s="238" t="s">
        <v>53</v>
      </c>
      <c r="O305" s="87"/>
      <c r="P305" s="239">
        <f>O305*H305</f>
        <v>0</v>
      </c>
      <c r="Q305" s="239">
        <v>0.00058</v>
      </c>
      <c r="R305" s="239">
        <f>Q305*H305</f>
        <v>0.045433139999999997</v>
      </c>
      <c r="S305" s="239">
        <v>0</v>
      </c>
      <c r="T305" s="240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41" t="s">
        <v>286</v>
      </c>
      <c r="AT305" s="241" t="s">
        <v>282</v>
      </c>
      <c r="AU305" s="241" t="s">
        <v>91</v>
      </c>
      <c r="AY305" s="19" t="s">
        <v>280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9" t="s">
        <v>89</v>
      </c>
      <c r="BK305" s="242">
        <f>ROUND(I305*H305,2)</f>
        <v>0</v>
      </c>
      <c r="BL305" s="19" t="s">
        <v>286</v>
      </c>
      <c r="BM305" s="241" t="s">
        <v>3179</v>
      </c>
    </row>
    <row r="306" s="13" customFormat="1">
      <c r="A306" s="13"/>
      <c r="B306" s="243"/>
      <c r="C306" s="244"/>
      <c r="D306" s="245" t="s">
        <v>288</v>
      </c>
      <c r="E306" s="246" t="s">
        <v>44</v>
      </c>
      <c r="F306" s="247" t="s">
        <v>3180</v>
      </c>
      <c r="G306" s="244"/>
      <c r="H306" s="248">
        <v>78.332999999999998</v>
      </c>
      <c r="I306" s="249"/>
      <c r="J306" s="244"/>
      <c r="K306" s="244"/>
      <c r="L306" s="250"/>
      <c r="M306" s="251"/>
      <c r="N306" s="252"/>
      <c r="O306" s="252"/>
      <c r="P306" s="252"/>
      <c r="Q306" s="252"/>
      <c r="R306" s="252"/>
      <c r="S306" s="252"/>
      <c r="T306" s="25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4" t="s">
        <v>288</v>
      </c>
      <c r="AU306" s="254" t="s">
        <v>91</v>
      </c>
      <c r="AV306" s="13" t="s">
        <v>91</v>
      </c>
      <c r="AW306" s="13" t="s">
        <v>42</v>
      </c>
      <c r="AX306" s="13" t="s">
        <v>82</v>
      </c>
      <c r="AY306" s="254" t="s">
        <v>280</v>
      </c>
    </row>
    <row r="307" s="14" customFormat="1">
      <c r="A307" s="14"/>
      <c r="B307" s="255"/>
      <c r="C307" s="256"/>
      <c r="D307" s="245" t="s">
        <v>288</v>
      </c>
      <c r="E307" s="257" t="s">
        <v>44</v>
      </c>
      <c r="F307" s="258" t="s">
        <v>292</v>
      </c>
      <c r="G307" s="256"/>
      <c r="H307" s="259">
        <v>78.332999999999998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5" t="s">
        <v>288</v>
      </c>
      <c r="AU307" s="265" t="s">
        <v>91</v>
      </c>
      <c r="AV307" s="14" t="s">
        <v>286</v>
      </c>
      <c r="AW307" s="14" t="s">
        <v>42</v>
      </c>
      <c r="AX307" s="14" t="s">
        <v>89</v>
      </c>
      <c r="AY307" s="265" t="s">
        <v>280</v>
      </c>
    </row>
    <row r="308" s="2" customFormat="1" ht="24" customHeight="1">
      <c r="A308" s="41"/>
      <c r="B308" s="42"/>
      <c r="C308" s="230" t="s">
        <v>1126</v>
      </c>
      <c r="D308" s="230" t="s">
        <v>282</v>
      </c>
      <c r="E308" s="231" t="s">
        <v>3181</v>
      </c>
      <c r="F308" s="232" t="s">
        <v>3182</v>
      </c>
      <c r="G308" s="233" t="s">
        <v>431</v>
      </c>
      <c r="H308" s="234">
        <v>38.332999999999998</v>
      </c>
      <c r="I308" s="235"/>
      <c r="J308" s="236">
        <f>ROUND(I308*H308,2)</f>
        <v>0</v>
      </c>
      <c r="K308" s="232" t="s">
        <v>285</v>
      </c>
      <c r="L308" s="47"/>
      <c r="M308" s="237" t="s">
        <v>44</v>
      </c>
      <c r="N308" s="238" t="s">
        <v>53</v>
      </c>
      <c r="O308" s="87"/>
      <c r="P308" s="239">
        <f>O308*H308</f>
        <v>0</v>
      </c>
      <c r="Q308" s="239">
        <v>0.00048999999999999998</v>
      </c>
      <c r="R308" s="239">
        <f>Q308*H308</f>
        <v>0.018783169999999998</v>
      </c>
      <c r="S308" s="239">
        <v>0</v>
      </c>
      <c r="T308" s="240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41" t="s">
        <v>286</v>
      </c>
      <c r="AT308" s="241" t="s">
        <v>282</v>
      </c>
      <c r="AU308" s="241" t="s">
        <v>91</v>
      </c>
      <c r="AY308" s="19" t="s">
        <v>280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9" t="s">
        <v>89</v>
      </c>
      <c r="BK308" s="242">
        <f>ROUND(I308*H308,2)</f>
        <v>0</v>
      </c>
      <c r="BL308" s="19" t="s">
        <v>286</v>
      </c>
      <c r="BM308" s="241" t="s">
        <v>3183</v>
      </c>
    </row>
    <row r="309" s="13" customFormat="1">
      <c r="A309" s="13"/>
      <c r="B309" s="243"/>
      <c r="C309" s="244"/>
      <c r="D309" s="245" t="s">
        <v>288</v>
      </c>
      <c r="E309" s="246" t="s">
        <v>44</v>
      </c>
      <c r="F309" s="247" t="s">
        <v>3184</v>
      </c>
      <c r="G309" s="244"/>
      <c r="H309" s="248">
        <v>38.332999999999998</v>
      </c>
      <c r="I309" s="249"/>
      <c r="J309" s="244"/>
      <c r="K309" s="244"/>
      <c r="L309" s="250"/>
      <c r="M309" s="251"/>
      <c r="N309" s="252"/>
      <c r="O309" s="252"/>
      <c r="P309" s="252"/>
      <c r="Q309" s="252"/>
      <c r="R309" s="252"/>
      <c r="S309" s="252"/>
      <c r="T309" s="25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4" t="s">
        <v>288</v>
      </c>
      <c r="AU309" s="254" t="s">
        <v>91</v>
      </c>
      <c r="AV309" s="13" t="s">
        <v>91</v>
      </c>
      <c r="AW309" s="13" t="s">
        <v>42</v>
      </c>
      <c r="AX309" s="13" t="s">
        <v>82</v>
      </c>
      <c r="AY309" s="254" t="s">
        <v>280</v>
      </c>
    </row>
    <row r="310" s="14" customFormat="1">
      <c r="A310" s="14"/>
      <c r="B310" s="255"/>
      <c r="C310" s="256"/>
      <c r="D310" s="245" t="s">
        <v>288</v>
      </c>
      <c r="E310" s="257" t="s">
        <v>44</v>
      </c>
      <c r="F310" s="258" t="s">
        <v>292</v>
      </c>
      <c r="G310" s="256"/>
      <c r="H310" s="259">
        <v>38.332999999999998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5" t="s">
        <v>288</v>
      </c>
      <c r="AU310" s="265" t="s">
        <v>91</v>
      </c>
      <c r="AV310" s="14" t="s">
        <v>286</v>
      </c>
      <c r="AW310" s="14" t="s">
        <v>42</v>
      </c>
      <c r="AX310" s="14" t="s">
        <v>89</v>
      </c>
      <c r="AY310" s="265" t="s">
        <v>280</v>
      </c>
    </row>
    <row r="311" s="2" customFormat="1" ht="16.5" customHeight="1">
      <c r="A311" s="41"/>
      <c r="B311" s="42"/>
      <c r="C311" s="230" t="s">
        <v>227</v>
      </c>
      <c r="D311" s="230" t="s">
        <v>282</v>
      </c>
      <c r="E311" s="231" t="s">
        <v>3185</v>
      </c>
      <c r="F311" s="232" t="s">
        <v>3186</v>
      </c>
      <c r="G311" s="233" t="s">
        <v>218</v>
      </c>
      <c r="H311" s="234">
        <v>391</v>
      </c>
      <c r="I311" s="235"/>
      <c r="J311" s="236">
        <f>ROUND(I311*H311,2)</f>
        <v>0</v>
      </c>
      <c r="K311" s="232" t="s">
        <v>44</v>
      </c>
      <c r="L311" s="47"/>
      <c r="M311" s="237" t="s">
        <v>44</v>
      </c>
      <c r="N311" s="238" t="s">
        <v>53</v>
      </c>
      <c r="O311" s="87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41" t="s">
        <v>286</v>
      </c>
      <c r="AT311" s="241" t="s">
        <v>282</v>
      </c>
      <c r="AU311" s="241" t="s">
        <v>91</v>
      </c>
      <c r="AY311" s="19" t="s">
        <v>280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9" t="s">
        <v>89</v>
      </c>
      <c r="BK311" s="242">
        <f>ROUND(I311*H311,2)</f>
        <v>0</v>
      </c>
      <c r="BL311" s="19" t="s">
        <v>286</v>
      </c>
      <c r="BM311" s="241" t="s">
        <v>3187</v>
      </c>
    </row>
    <row r="312" s="13" customFormat="1">
      <c r="A312" s="13"/>
      <c r="B312" s="243"/>
      <c r="C312" s="244"/>
      <c r="D312" s="245" t="s">
        <v>288</v>
      </c>
      <c r="E312" s="246" t="s">
        <v>44</v>
      </c>
      <c r="F312" s="247" t="s">
        <v>3188</v>
      </c>
      <c r="G312" s="244"/>
      <c r="H312" s="248">
        <v>391</v>
      </c>
      <c r="I312" s="249"/>
      <c r="J312" s="244"/>
      <c r="K312" s="244"/>
      <c r="L312" s="250"/>
      <c r="M312" s="251"/>
      <c r="N312" s="252"/>
      <c r="O312" s="252"/>
      <c r="P312" s="252"/>
      <c r="Q312" s="252"/>
      <c r="R312" s="252"/>
      <c r="S312" s="252"/>
      <c r="T312" s="25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4" t="s">
        <v>288</v>
      </c>
      <c r="AU312" s="254" t="s">
        <v>91</v>
      </c>
      <c r="AV312" s="13" t="s">
        <v>91</v>
      </c>
      <c r="AW312" s="13" t="s">
        <v>42</v>
      </c>
      <c r="AX312" s="13" t="s">
        <v>82</v>
      </c>
      <c r="AY312" s="254" t="s">
        <v>280</v>
      </c>
    </row>
    <row r="313" s="14" customFormat="1">
      <c r="A313" s="14"/>
      <c r="B313" s="255"/>
      <c r="C313" s="256"/>
      <c r="D313" s="245" t="s">
        <v>288</v>
      </c>
      <c r="E313" s="257" t="s">
        <v>44</v>
      </c>
      <c r="F313" s="258" t="s">
        <v>292</v>
      </c>
      <c r="G313" s="256"/>
      <c r="H313" s="259">
        <v>391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5" t="s">
        <v>288</v>
      </c>
      <c r="AU313" s="265" t="s">
        <v>91</v>
      </c>
      <c r="AV313" s="14" t="s">
        <v>286</v>
      </c>
      <c r="AW313" s="14" t="s">
        <v>42</v>
      </c>
      <c r="AX313" s="14" t="s">
        <v>89</v>
      </c>
      <c r="AY313" s="265" t="s">
        <v>280</v>
      </c>
    </row>
    <row r="314" s="2" customFormat="1" ht="16.5" customHeight="1">
      <c r="A314" s="41"/>
      <c r="B314" s="42"/>
      <c r="C314" s="230" t="s">
        <v>1136</v>
      </c>
      <c r="D314" s="230" t="s">
        <v>282</v>
      </c>
      <c r="E314" s="231" t="s">
        <v>3189</v>
      </c>
      <c r="F314" s="232" t="s">
        <v>3190</v>
      </c>
      <c r="G314" s="233" t="s">
        <v>218</v>
      </c>
      <c r="H314" s="234">
        <v>172</v>
      </c>
      <c r="I314" s="235"/>
      <c r="J314" s="236">
        <f>ROUND(I314*H314,2)</f>
        <v>0</v>
      </c>
      <c r="K314" s="232" t="s">
        <v>44</v>
      </c>
      <c r="L314" s="47"/>
      <c r="M314" s="237" t="s">
        <v>44</v>
      </c>
      <c r="N314" s="238" t="s">
        <v>53</v>
      </c>
      <c r="O314" s="87"/>
      <c r="P314" s="239">
        <f>O314*H314</f>
        <v>0</v>
      </c>
      <c r="Q314" s="239">
        <v>0</v>
      </c>
      <c r="R314" s="239">
        <f>Q314*H314</f>
        <v>0</v>
      </c>
      <c r="S314" s="239">
        <v>0</v>
      </c>
      <c r="T314" s="240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41" t="s">
        <v>286</v>
      </c>
      <c r="AT314" s="241" t="s">
        <v>282</v>
      </c>
      <c r="AU314" s="241" t="s">
        <v>91</v>
      </c>
      <c r="AY314" s="19" t="s">
        <v>280</v>
      </c>
      <c r="BE314" s="242">
        <f>IF(N314="základní",J314,0)</f>
        <v>0</v>
      </c>
      <c r="BF314" s="242">
        <f>IF(N314="snížená",J314,0)</f>
        <v>0</v>
      </c>
      <c r="BG314" s="242">
        <f>IF(N314="zákl. přenesená",J314,0)</f>
        <v>0</v>
      </c>
      <c r="BH314" s="242">
        <f>IF(N314="sníž. přenesená",J314,0)</f>
        <v>0</v>
      </c>
      <c r="BI314" s="242">
        <f>IF(N314="nulová",J314,0)</f>
        <v>0</v>
      </c>
      <c r="BJ314" s="19" t="s">
        <v>89</v>
      </c>
      <c r="BK314" s="242">
        <f>ROUND(I314*H314,2)</f>
        <v>0</v>
      </c>
      <c r="BL314" s="19" t="s">
        <v>286</v>
      </c>
      <c r="BM314" s="241" t="s">
        <v>3191</v>
      </c>
    </row>
    <row r="315" s="13" customFormat="1">
      <c r="A315" s="13"/>
      <c r="B315" s="243"/>
      <c r="C315" s="244"/>
      <c r="D315" s="245" t="s">
        <v>288</v>
      </c>
      <c r="E315" s="246" t="s">
        <v>44</v>
      </c>
      <c r="F315" s="247" t="s">
        <v>3192</v>
      </c>
      <c r="G315" s="244"/>
      <c r="H315" s="248">
        <v>172</v>
      </c>
      <c r="I315" s="249"/>
      <c r="J315" s="244"/>
      <c r="K315" s="244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288</v>
      </c>
      <c r="AU315" s="254" t="s">
        <v>91</v>
      </c>
      <c r="AV315" s="13" t="s">
        <v>91</v>
      </c>
      <c r="AW315" s="13" t="s">
        <v>42</v>
      </c>
      <c r="AX315" s="13" t="s">
        <v>82</v>
      </c>
      <c r="AY315" s="254" t="s">
        <v>280</v>
      </c>
    </row>
    <row r="316" s="14" customFormat="1">
      <c r="A316" s="14"/>
      <c r="B316" s="255"/>
      <c r="C316" s="256"/>
      <c r="D316" s="245" t="s">
        <v>288</v>
      </c>
      <c r="E316" s="257" t="s">
        <v>44</v>
      </c>
      <c r="F316" s="258" t="s">
        <v>292</v>
      </c>
      <c r="G316" s="256"/>
      <c r="H316" s="259">
        <v>172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5" t="s">
        <v>288</v>
      </c>
      <c r="AU316" s="265" t="s">
        <v>91</v>
      </c>
      <c r="AV316" s="14" t="s">
        <v>286</v>
      </c>
      <c r="AW316" s="14" t="s">
        <v>42</v>
      </c>
      <c r="AX316" s="14" t="s">
        <v>89</v>
      </c>
      <c r="AY316" s="265" t="s">
        <v>280</v>
      </c>
    </row>
    <row r="317" s="12" customFormat="1" ht="22.8" customHeight="1">
      <c r="A317" s="12"/>
      <c r="B317" s="214"/>
      <c r="C317" s="215"/>
      <c r="D317" s="216" t="s">
        <v>81</v>
      </c>
      <c r="E317" s="228" t="s">
        <v>604</v>
      </c>
      <c r="F317" s="228" t="s">
        <v>3193</v>
      </c>
      <c r="G317" s="215"/>
      <c r="H317" s="215"/>
      <c r="I317" s="218"/>
      <c r="J317" s="229">
        <f>BK317</f>
        <v>0</v>
      </c>
      <c r="K317" s="215"/>
      <c r="L317" s="220"/>
      <c r="M317" s="221"/>
      <c r="N317" s="222"/>
      <c r="O317" s="222"/>
      <c r="P317" s="223">
        <f>SUM(P318:P323)</f>
        <v>0</v>
      </c>
      <c r="Q317" s="222"/>
      <c r="R317" s="223">
        <f>SUM(R318:R323)</f>
        <v>0</v>
      </c>
      <c r="S317" s="222"/>
      <c r="T317" s="224">
        <f>SUM(T318:T323)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25" t="s">
        <v>89</v>
      </c>
      <c r="AT317" s="226" t="s">
        <v>81</v>
      </c>
      <c r="AU317" s="226" t="s">
        <v>89</v>
      </c>
      <c r="AY317" s="225" t="s">
        <v>280</v>
      </c>
      <c r="BK317" s="227">
        <f>SUM(BK318:BK323)</f>
        <v>0</v>
      </c>
    </row>
    <row r="318" s="2" customFormat="1" ht="16.5" customHeight="1">
      <c r="A318" s="41"/>
      <c r="B318" s="42"/>
      <c r="C318" s="230" t="s">
        <v>1141</v>
      </c>
      <c r="D318" s="230" t="s">
        <v>282</v>
      </c>
      <c r="E318" s="231" t="s">
        <v>3194</v>
      </c>
      <c r="F318" s="232" t="s">
        <v>3195</v>
      </c>
      <c r="G318" s="233" t="s">
        <v>218</v>
      </c>
      <c r="H318" s="234">
        <v>370</v>
      </c>
      <c r="I318" s="235"/>
      <c r="J318" s="236">
        <f>ROUND(I318*H318,2)</f>
        <v>0</v>
      </c>
      <c r="K318" s="232" t="s">
        <v>285</v>
      </c>
      <c r="L318" s="47"/>
      <c r="M318" s="237" t="s">
        <v>44</v>
      </c>
      <c r="N318" s="238" t="s">
        <v>53</v>
      </c>
      <c r="O318" s="87"/>
      <c r="P318" s="239">
        <f>O318*H318</f>
        <v>0</v>
      </c>
      <c r="Q318" s="239">
        <v>0</v>
      </c>
      <c r="R318" s="239">
        <f>Q318*H318</f>
        <v>0</v>
      </c>
      <c r="S318" s="239">
        <v>0</v>
      </c>
      <c r="T318" s="240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41" t="s">
        <v>286</v>
      </c>
      <c r="AT318" s="241" t="s">
        <v>282</v>
      </c>
      <c r="AU318" s="241" t="s">
        <v>91</v>
      </c>
      <c r="AY318" s="19" t="s">
        <v>280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9" t="s">
        <v>89</v>
      </c>
      <c r="BK318" s="242">
        <f>ROUND(I318*H318,2)</f>
        <v>0</v>
      </c>
      <c r="BL318" s="19" t="s">
        <v>286</v>
      </c>
      <c r="BM318" s="241" t="s">
        <v>3196</v>
      </c>
    </row>
    <row r="319" s="13" customFormat="1">
      <c r="A319" s="13"/>
      <c r="B319" s="243"/>
      <c r="C319" s="244"/>
      <c r="D319" s="245" t="s">
        <v>288</v>
      </c>
      <c r="E319" s="246" t="s">
        <v>44</v>
      </c>
      <c r="F319" s="247" t="s">
        <v>3197</v>
      </c>
      <c r="G319" s="244"/>
      <c r="H319" s="248">
        <v>370</v>
      </c>
      <c r="I319" s="249"/>
      <c r="J319" s="244"/>
      <c r="K319" s="244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288</v>
      </c>
      <c r="AU319" s="254" t="s">
        <v>91</v>
      </c>
      <c r="AV319" s="13" t="s">
        <v>91</v>
      </c>
      <c r="AW319" s="13" t="s">
        <v>42</v>
      </c>
      <c r="AX319" s="13" t="s">
        <v>82</v>
      </c>
      <c r="AY319" s="254" t="s">
        <v>280</v>
      </c>
    </row>
    <row r="320" s="14" customFormat="1">
      <c r="A320" s="14"/>
      <c r="B320" s="255"/>
      <c r="C320" s="256"/>
      <c r="D320" s="245" t="s">
        <v>288</v>
      </c>
      <c r="E320" s="257" t="s">
        <v>44</v>
      </c>
      <c r="F320" s="258" t="s">
        <v>292</v>
      </c>
      <c r="G320" s="256"/>
      <c r="H320" s="259">
        <v>370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5" t="s">
        <v>288</v>
      </c>
      <c r="AU320" s="265" t="s">
        <v>91</v>
      </c>
      <c r="AV320" s="14" t="s">
        <v>286</v>
      </c>
      <c r="AW320" s="14" t="s">
        <v>42</v>
      </c>
      <c r="AX320" s="14" t="s">
        <v>89</v>
      </c>
      <c r="AY320" s="265" t="s">
        <v>280</v>
      </c>
    </row>
    <row r="321" s="2" customFormat="1" ht="16.5" customHeight="1">
      <c r="A321" s="41"/>
      <c r="B321" s="42"/>
      <c r="C321" s="230" t="s">
        <v>1146</v>
      </c>
      <c r="D321" s="230" t="s">
        <v>282</v>
      </c>
      <c r="E321" s="231" t="s">
        <v>3198</v>
      </c>
      <c r="F321" s="232" t="s">
        <v>3199</v>
      </c>
      <c r="G321" s="233" t="s">
        <v>218</v>
      </c>
      <c r="H321" s="234">
        <v>370</v>
      </c>
      <c r="I321" s="235"/>
      <c r="J321" s="236">
        <f>ROUND(I321*H321,2)</f>
        <v>0</v>
      </c>
      <c r="K321" s="232" t="s">
        <v>44</v>
      </c>
      <c r="L321" s="47"/>
      <c r="M321" s="237" t="s">
        <v>44</v>
      </c>
      <c r="N321" s="238" t="s">
        <v>53</v>
      </c>
      <c r="O321" s="87"/>
      <c r="P321" s="239">
        <f>O321*H321</f>
        <v>0</v>
      </c>
      <c r="Q321" s="239">
        <v>0</v>
      </c>
      <c r="R321" s="239">
        <f>Q321*H321</f>
        <v>0</v>
      </c>
      <c r="S321" s="239">
        <v>0</v>
      </c>
      <c r="T321" s="240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41" t="s">
        <v>286</v>
      </c>
      <c r="AT321" s="241" t="s">
        <v>282</v>
      </c>
      <c r="AU321" s="241" t="s">
        <v>91</v>
      </c>
      <c r="AY321" s="19" t="s">
        <v>280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9" t="s">
        <v>89</v>
      </c>
      <c r="BK321" s="242">
        <f>ROUND(I321*H321,2)</f>
        <v>0</v>
      </c>
      <c r="BL321" s="19" t="s">
        <v>286</v>
      </c>
      <c r="BM321" s="241" t="s">
        <v>3200</v>
      </c>
    </row>
    <row r="322" s="2" customFormat="1" ht="48" customHeight="1">
      <c r="A322" s="41"/>
      <c r="B322" s="42"/>
      <c r="C322" s="230" t="s">
        <v>1151</v>
      </c>
      <c r="D322" s="230" t="s">
        <v>282</v>
      </c>
      <c r="E322" s="231" t="s">
        <v>3201</v>
      </c>
      <c r="F322" s="232" t="s">
        <v>3202</v>
      </c>
      <c r="G322" s="233" t="s">
        <v>319</v>
      </c>
      <c r="H322" s="234">
        <v>6.8920000000000003</v>
      </c>
      <c r="I322" s="235"/>
      <c r="J322" s="236">
        <f>ROUND(I322*H322,2)</f>
        <v>0</v>
      </c>
      <c r="K322" s="232" t="s">
        <v>285</v>
      </c>
      <c r="L322" s="47"/>
      <c r="M322" s="237" t="s">
        <v>44</v>
      </c>
      <c r="N322" s="238" t="s">
        <v>53</v>
      </c>
      <c r="O322" s="87"/>
      <c r="P322" s="239">
        <f>O322*H322</f>
        <v>0</v>
      </c>
      <c r="Q322" s="239">
        <v>0</v>
      </c>
      <c r="R322" s="239">
        <f>Q322*H322</f>
        <v>0</v>
      </c>
      <c r="S322" s="239">
        <v>0</v>
      </c>
      <c r="T322" s="240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41" t="s">
        <v>286</v>
      </c>
      <c r="AT322" s="241" t="s">
        <v>282</v>
      </c>
      <c r="AU322" s="241" t="s">
        <v>91</v>
      </c>
      <c r="AY322" s="19" t="s">
        <v>280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9" t="s">
        <v>89</v>
      </c>
      <c r="BK322" s="242">
        <f>ROUND(I322*H322,2)</f>
        <v>0</v>
      </c>
      <c r="BL322" s="19" t="s">
        <v>286</v>
      </c>
      <c r="BM322" s="241" t="s">
        <v>3203</v>
      </c>
    </row>
    <row r="323" s="2" customFormat="1" ht="48" customHeight="1">
      <c r="A323" s="41"/>
      <c r="B323" s="42"/>
      <c r="C323" s="230" t="s">
        <v>1156</v>
      </c>
      <c r="D323" s="230" t="s">
        <v>282</v>
      </c>
      <c r="E323" s="231" t="s">
        <v>3204</v>
      </c>
      <c r="F323" s="232" t="s">
        <v>3205</v>
      </c>
      <c r="G323" s="233" t="s">
        <v>319</v>
      </c>
      <c r="H323" s="234">
        <v>6.8920000000000003</v>
      </c>
      <c r="I323" s="235"/>
      <c r="J323" s="236">
        <f>ROUND(I323*H323,2)</f>
        <v>0</v>
      </c>
      <c r="K323" s="232" t="s">
        <v>285</v>
      </c>
      <c r="L323" s="47"/>
      <c r="M323" s="304" t="s">
        <v>44</v>
      </c>
      <c r="N323" s="305" t="s">
        <v>53</v>
      </c>
      <c r="O323" s="306"/>
      <c r="P323" s="307">
        <f>O323*H323</f>
        <v>0</v>
      </c>
      <c r="Q323" s="307">
        <v>0</v>
      </c>
      <c r="R323" s="307">
        <f>Q323*H323</f>
        <v>0</v>
      </c>
      <c r="S323" s="307">
        <v>0</v>
      </c>
      <c r="T323" s="308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41" t="s">
        <v>286</v>
      </c>
      <c r="AT323" s="241" t="s">
        <v>282</v>
      </c>
      <c r="AU323" s="241" t="s">
        <v>91</v>
      </c>
      <c r="AY323" s="19" t="s">
        <v>280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9" t="s">
        <v>89</v>
      </c>
      <c r="BK323" s="242">
        <f>ROUND(I323*H323,2)</f>
        <v>0</v>
      </c>
      <c r="BL323" s="19" t="s">
        <v>286</v>
      </c>
      <c r="BM323" s="241" t="s">
        <v>3206</v>
      </c>
    </row>
    <row r="324" s="2" customFormat="1" ht="6.96" customHeight="1">
      <c r="A324" s="41"/>
      <c r="B324" s="62"/>
      <c r="C324" s="63"/>
      <c r="D324" s="63"/>
      <c r="E324" s="63"/>
      <c r="F324" s="63"/>
      <c r="G324" s="63"/>
      <c r="H324" s="63"/>
      <c r="I324" s="179"/>
      <c r="J324" s="63"/>
      <c r="K324" s="63"/>
      <c r="L324" s="47"/>
      <c r="M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</row>
  </sheetData>
  <sheetProtection sheet="1" autoFilter="0" formatColumns="0" formatRows="0" objects="1" scenarios="1" spinCount="100000" saltValue="08UgC39heck6Y6Ic3Y9gcnv7Fw0TYcJRi4KzPWXDKBxRR0XaHzmJ2SuQGqK43hjjZXoeMcA4/ZuiB8qaqyboJA==" hashValue="9MyAvJyDVOz6I9XIOo922ujEsLPFQOrSUqqvw979veBX0PdyZFFvhw9tNT40d4Djq9PQkv1ZH29T8tcxchd96w==" algorithmName="SHA-512" password="CC35"/>
  <autoFilter ref="C92:K3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3207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44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ROUND(J88,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ROUND((SUM(BE88:BE134)),  2)</f>
        <v>0</v>
      </c>
      <c r="G33" s="41"/>
      <c r="H33" s="41"/>
      <c r="I33" s="168">
        <v>0.20999999999999999</v>
      </c>
      <c r="J33" s="167">
        <f>ROUND(((SUM(BE88:BE134))*I33),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ROUND((SUM(BF88:BF134)),  2)</f>
        <v>0</v>
      </c>
      <c r="G34" s="41"/>
      <c r="H34" s="41"/>
      <c r="I34" s="168">
        <v>0.14999999999999999</v>
      </c>
      <c r="J34" s="167">
        <f>ROUND(((SUM(BF88:BF134))*I34),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ROUND((SUM(BG88:BG134)),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ROUND((SUM(BH88:BH134)),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ROUND((SUM(BI88:BI134)),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SO22 - Přeložky silnoproudu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J88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1670</v>
      </c>
      <c r="E60" s="192"/>
      <c r="F60" s="192"/>
      <c r="G60" s="192"/>
      <c r="H60" s="192"/>
      <c r="I60" s="193"/>
      <c r="J60" s="194">
        <f>J89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1671</v>
      </c>
      <c r="E61" s="198"/>
      <c r="F61" s="198"/>
      <c r="G61" s="198"/>
      <c r="H61" s="198"/>
      <c r="I61" s="199"/>
      <c r="J61" s="200">
        <f>J90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3208</v>
      </c>
      <c r="E62" s="198"/>
      <c r="F62" s="198"/>
      <c r="G62" s="198"/>
      <c r="H62" s="198"/>
      <c r="I62" s="199"/>
      <c r="J62" s="200">
        <f>J102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3209</v>
      </c>
      <c r="E63" s="198"/>
      <c r="F63" s="198"/>
      <c r="G63" s="198"/>
      <c r="H63" s="198"/>
      <c r="I63" s="199"/>
      <c r="J63" s="200">
        <f>J116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9"/>
      <c r="C64" s="190"/>
      <c r="D64" s="191" t="s">
        <v>2733</v>
      </c>
      <c r="E64" s="192"/>
      <c r="F64" s="192"/>
      <c r="G64" s="192"/>
      <c r="H64" s="192"/>
      <c r="I64" s="193"/>
      <c r="J64" s="194">
        <f>J126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2735</v>
      </c>
      <c r="E65" s="198"/>
      <c r="F65" s="198"/>
      <c r="G65" s="198"/>
      <c r="H65" s="198"/>
      <c r="I65" s="199"/>
      <c r="J65" s="200">
        <f>J127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2736</v>
      </c>
      <c r="E66" s="198"/>
      <c r="F66" s="198"/>
      <c r="G66" s="198"/>
      <c r="H66" s="198"/>
      <c r="I66" s="199"/>
      <c r="J66" s="200">
        <f>J129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3210</v>
      </c>
      <c r="E67" s="198"/>
      <c r="F67" s="198"/>
      <c r="G67" s="198"/>
      <c r="H67" s="198"/>
      <c r="I67" s="199"/>
      <c r="J67" s="200">
        <f>J131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3211</v>
      </c>
      <c r="E68" s="198"/>
      <c r="F68" s="198"/>
      <c r="G68" s="198"/>
      <c r="H68" s="198"/>
      <c r="I68" s="199"/>
      <c r="J68" s="200">
        <f>J133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220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SO22 - Přeložky silnoproudu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Praha 14</v>
      </c>
      <c r="G82" s="43"/>
      <c r="H82" s="43"/>
      <c r="I82" s="153" t="s">
        <v>24</v>
      </c>
      <c r="J82" s="75" t="str">
        <f>IF(J12="","",J12)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E15</f>
        <v>TSK hl. m. Prahy a.s.</v>
      </c>
      <c r="G84" s="43"/>
      <c r="H84" s="43"/>
      <c r="I84" s="153" t="s">
        <v>38</v>
      </c>
      <c r="J84" s="39" t="str">
        <f>E21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IF(E18="","",E18)</f>
        <v>Vyplň údaj</v>
      </c>
      <c r="G85" s="43"/>
      <c r="H85" s="43"/>
      <c r="I85" s="153" t="s">
        <v>43</v>
      </c>
      <c r="J85" s="39" t="str">
        <f>E24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P89+P126</f>
        <v>0</v>
      </c>
      <c r="Q88" s="99"/>
      <c r="R88" s="211">
        <f>R89+R126</f>
        <v>0</v>
      </c>
      <c r="S88" s="99"/>
      <c r="T88" s="212">
        <f>T89+T126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BK89+BK126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P90+P102+P116</f>
        <v>0</v>
      </c>
      <c r="Q89" s="222"/>
      <c r="R89" s="223">
        <f>R90+R102+R116</f>
        <v>0</v>
      </c>
      <c r="S89" s="222"/>
      <c r="T89" s="224">
        <f>T90+T102+T116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297</v>
      </c>
      <c r="AT89" s="226" t="s">
        <v>81</v>
      </c>
      <c r="AU89" s="226" t="s">
        <v>82</v>
      </c>
      <c r="AY89" s="225" t="s">
        <v>280</v>
      </c>
      <c r="BK89" s="227">
        <f>BK90+BK102+BK116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SUM(P91:P101)</f>
        <v>0</v>
      </c>
      <c r="Q90" s="222"/>
      <c r="R90" s="223">
        <f>SUM(R91:R101)</f>
        <v>0</v>
      </c>
      <c r="S90" s="222"/>
      <c r="T90" s="224">
        <f>SUM(T91:T101)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SUM(BK91:BK101)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3212</v>
      </c>
      <c r="F91" s="232" t="s">
        <v>3213</v>
      </c>
      <c r="G91" s="233" t="s">
        <v>218</v>
      </c>
      <c r="H91" s="234">
        <v>290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3214</v>
      </c>
      <c r="F92" s="232" t="s">
        <v>3215</v>
      </c>
      <c r="G92" s="233" t="s">
        <v>1677</v>
      </c>
      <c r="H92" s="234">
        <v>1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3216</v>
      </c>
      <c r="F93" s="232" t="s">
        <v>1683</v>
      </c>
      <c r="G93" s="233" t="s">
        <v>1677</v>
      </c>
      <c r="H93" s="234">
        <v>1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3217</v>
      </c>
      <c r="F94" s="232" t="s">
        <v>3218</v>
      </c>
      <c r="G94" s="233" t="s">
        <v>1677</v>
      </c>
      <c r="H94" s="234">
        <v>1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323</v>
      </c>
    </row>
    <row r="95" s="2" customFormat="1" ht="16.5" customHeight="1">
      <c r="A95" s="41"/>
      <c r="B95" s="42"/>
      <c r="C95" s="230" t="s">
        <v>307</v>
      </c>
      <c r="D95" s="230" t="s">
        <v>282</v>
      </c>
      <c r="E95" s="231" t="s">
        <v>3219</v>
      </c>
      <c r="F95" s="232" t="s">
        <v>3220</v>
      </c>
      <c r="G95" s="233" t="s">
        <v>1677</v>
      </c>
      <c r="H95" s="234">
        <v>1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236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236</v>
      </c>
      <c r="BM95" s="241" t="s">
        <v>335</v>
      </c>
    </row>
    <row r="96" s="2" customFormat="1" ht="16.5" customHeight="1">
      <c r="A96" s="41"/>
      <c r="B96" s="42"/>
      <c r="C96" s="230" t="s">
        <v>311</v>
      </c>
      <c r="D96" s="230" t="s">
        <v>282</v>
      </c>
      <c r="E96" s="231" t="s">
        <v>3221</v>
      </c>
      <c r="F96" s="232" t="s">
        <v>3222</v>
      </c>
      <c r="G96" s="233" t="s">
        <v>1677</v>
      </c>
      <c r="H96" s="234">
        <v>3</v>
      </c>
      <c r="I96" s="235"/>
      <c r="J96" s="236">
        <f>ROUND(I96*H96,2)</f>
        <v>0</v>
      </c>
      <c r="K96" s="232" t="s">
        <v>44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236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236</v>
      </c>
      <c r="BM96" s="241" t="s">
        <v>347</v>
      </c>
    </row>
    <row r="97" s="2" customFormat="1" ht="16.5" customHeight="1">
      <c r="A97" s="41"/>
      <c r="B97" s="42"/>
      <c r="C97" s="230" t="s">
        <v>316</v>
      </c>
      <c r="D97" s="230" t="s">
        <v>282</v>
      </c>
      <c r="E97" s="231" t="s">
        <v>3223</v>
      </c>
      <c r="F97" s="232" t="s">
        <v>3224</v>
      </c>
      <c r="G97" s="233" t="s">
        <v>1677</v>
      </c>
      <c r="H97" s="234">
        <v>5</v>
      </c>
      <c r="I97" s="235"/>
      <c r="J97" s="236">
        <f>ROUND(I97*H97,2)</f>
        <v>0</v>
      </c>
      <c r="K97" s="232" t="s">
        <v>44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236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236</v>
      </c>
      <c r="BM97" s="241" t="s">
        <v>363</v>
      </c>
    </row>
    <row r="98" s="2" customFormat="1" ht="16.5" customHeight="1">
      <c r="A98" s="41"/>
      <c r="B98" s="42"/>
      <c r="C98" s="230" t="s">
        <v>323</v>
      </c>
      <c r="D98" s="230" t="s">
        <v>282</v>
      </c>
      <c r="E98" s="231" t="s">
        <v>3225</v>
      </c>
      <c r="F98" s="232" t="s">
        <v>3226</v>
      </c>
      <c r="G98" s="233" t="s">
        <v>218</v>
      </c>
      <c r="H98" s="234">
        <v>298</v>
      </c>
      <c r="I98" s="235"/>
      <c r="J98" s="236">
        <f>ROUND(I98*H98,2)</f>
        <v>0</v>
      </c>
      <c r="K98" s="232" t="s">
        <v>44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236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236</v>
      </c>
      <c r="BM98" s="241" t="s">
        <v>374</v>
      </c>
    </row>
    <row r="99" s="2" customFormat="1" ht="16.5" customHeight="1">
      <c r="A99" s="41"/>
      <c r="B99" s="42"/>
      <c r="C99" s="230" t="s">
        <v>328</v>
      </c>
      <c r="D99" s="230" t="s">
        <v>282</v>
      </c>
      <c r="E99" s="231" t="s">
        <v>3227</v>
      </c>
      <c r="F99" s="232" t="s">
        <v>3228</v>
      </c>
      <c r="G99" s="233" t="s">
        <v>218</v>
      </c>
      <c r="H99" s="234">
        <v>290</v>
      </c>
      <c r="I99" s="235"/>
      <c r="J99" s="236">
        <f>ROUND(I99*H99,2)</f>
        <v>0</v>
      </c>
      <c r="K99" s="232" t="s">
        <v>44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236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236</v>
      </c>
      <c r="BM99" s="241" t="s">
        <v>384</v>
      </c>
    </row>
    <row r="100" s="2" customFormat="1" ht="16.5" customHeight="1">
      <c r="A100" s="41"/>
      <c r="B100" s="42"/>
      <c r="C100" s="230" t="s">
        <v>335</v>
      </c>
      <c r="D100" s="230" t="s">
        <v>282</v>
      </c>
      <c r="E100" s="231" t="s">
        <v>3229</v>
      </c>
      <c r="F100" s="232" t="s">
        <v>3230</v>
      </c>
      <c r="G100" s="233" t="s">
        <v>1677</v>
      </c>
      <c r="H100" s="234">
        <v>250</v>
      </c>
      <c r="I100" s="235"/>
      <c r="J100" s="236">
        <f>ROUND(I100*H100,2)</f>
        <v>0</v>
      </c>
      <c r="K100" s="232" t="s">
        <v>44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236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236</v>
      </c>
      <c r="BM100" s="241" t="s">
        <v>394</v>
      </c>
    </row>
    <row r="101" s="2" customFormat="1" ht="16.5" customHeight="1">
      <c r="A101" s="41"/>
      <c r="B101" s="42"/>
      <c r="C101" s="230" t="s">
        <v>341</v>
      </c>
      <c r="D101" s="230" t="s">
        <v>282</v>
      </c>
      <c r="E101" s="231" t="s">
        <v>1754</v>
      </c>
      <c r="F101" s="232" t="s">
        <v>1755</v>
      </c>
      <c r="G101" s="233" t="s">
        <v>1479</v>
      </c>
      <c r="H101" s="234">
        <v>1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236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236</v>
      </c>
      <c r="BM101" s="241" t="s">
        <v>3231</v>
      </c>
    </row>
    <row r="102" s="12" customFormat="1" ht="22.8" customHeight="1">
      <c r="A102" s="12"/>
      <c r="B102" s="214"/>
      <c r="C102" s="215"/>
      <c r="D102" s="216" t="s">
        <v>81</v>
      </c>
      <c r="E102" s="228" t="s">
        <v>1757</v>
      </c>
      <c r="F102" s="228" t="s">
        <v>3232</v>
      </c>
      <c r="G102" s="215"/>
      <c r="H102" s="215"/>
      <c r="I102" s="218"/>
      <c r="J102" s="229">
        <f>BK102</f>
        <v>0</v>
      </c>
      <c r="K102" s="215"/>
      <c r="L102" s="220"/>
      <c r="M102" s="221"/>
      <c r="N102" s="222"/>
      <c r="O102" s="222"/>
      <c r="P102" s="223">
        <f>SUM(P103:P115)</f>
        <v>0</v>
      </c>
      <c r="Q102" s="222"/>
      <c r="R102" s="223">
        <f>SUM(R103:R115)</f>
        <v>0</v>
      </c>
      <c r="S102" s="222"/>
      <c r="T102" s="224">
        <f>SUM(T103:T115)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5" t="s">
        <v>89</v>
      </c>
      <c r="AT102" s="226" t="s">
        <v>81</v>
      </c>
      <c r="AU102" s="226" t="s">
        <v>89</v>
      </c>
      <c r="AY102" s="225" t="s">
        <v>280</v>
      </c>
      <c r="BK102" s="227">
        <f>SUM(BK103:BK115)</f>
        <v>0</v>
      </c>
    </row>
    <row r="103" s="2" customFormat="1" ht="16.5" customHeight="1">
      <c r="A103" s="41"/>
      <c r="B103" s="42"/>
      <c r="C103" s="230" t="s">
        <v>347</v>
      </c>
      <c r="D103" s="230" t="s">
        <v>282</v>
      </c>
      <c r="E103" s="231" t="s">
        <v>3233</v>
      </c>
      <c r="F103" s="232" t="s">
        <v>3234</v>
      </c>
      <c r="G103" s="233" t="s">
        <v>218</v>
      </c>
      <c r="H103" s="234">
        <v>255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236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236</v>
      </c>
      <c r="BM103" s="241" t="s">
        <v>403</v>
      </c>
    </row>
    <row r="104" s="2" customFormat="1" ht="16.5" customHeight="1">
      <c r="A104" s="41"/>
      <c r="B104" s="42"/>
      <c r="C104" s="230" t="s">
        <v>356</v>
      </c>
      <c r="D104" s="230" t="s">
        <v>282</v>
      </c>
      <c r="E104" s="231" t="s">
        <v>3235</v>
      </c>
      <c r="F104" s="232" t="s">
        <v>3236</v>
      </c>
      <c r="G104" s="233" t="s">
        <v>3237</v>
      </c>
      <c r="H104" s="234">
        <v>0.26000000000000001</v>
      </c>
      <c r="I104" s="235"/>
      <c r="J104" s="236">
        <f>ROUND(I104*H104,2)</f>
        <v>0</v>
      </c>
      <c r="K104" s="232" t="s">
        <v>44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236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236</v>
      </c>
      <c r="BM104" s="241" t="s">
        <v>415</v>
      </c>
    </row>
    <row r="105" s="2" customFormat="1" ht="16.5" customHeight="1">
      <c r="A105" s="41"/>
      <c r="B105" s="42"/>
      <c r="C105" s="230" t="s">
        <v>363</v>
      </c>
      <c r="D105" s="230" t="s">
        <v>282</v>
      </c>
      <c r="E105" s="231" t="s">
        <v>3238</v>
      </c>
      <c r="F105" s="232" t="s">
        <v>3239</v>
      </c>
      <c r="G105" s="233" t="s">
        <v>235</v>
      </c>
      <c r="H105" s="234">
        <v>2.5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236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236</v>
      </c>
      <c r="BM105" s="241" t="s">
        <v>428</v>
      </c>
    </row>
    <row r="106" s="2" customFormat="1" ht="16.5" customHeight="1">
      <c r="A106" s="41"/>
      <c r="B106" s="42"/>
      <c r="C106" s="230" t="s">
        <v>8</v>
      </c>
      <c r="D106" s="230" t="s">
        <v>282</v>
      </c>
      <c r="E106" s="231" t="s">
        <v>3240</v>
      </c>
      <c r="F106" s="232" t="s">
        <v>3241</v>
      </c>
      <c r="G106" s="233" t="s">
        <v>235</v>
      </c>
      <c r="H106" s="234">
        <v>2.5</v>
      </c>
      <c r="I106" s="235"/>
      <c r="J106" s="236">
        <f>ROUND(I106*H106,2)</f>
        <v>0</v>
      </c>
      <c r="K106" s="232" t="s">
        <v>44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236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236</v>
      </c>
      <c r="BM106" s="241" t="s">
        <v>437</v>
      </c>
    </row>
    <row r="107" s="2" customFormat="1" ht="16.5" customHeight="1">
      <c r="A107" s="41"/>
      <c r="B107" s="42"/>
      <c r="C107" s="230" t="s">
        <v>374</v>
      </c>
      <c r="D107" s="230" t="s">
        <v>282</v>
      </c>
      <c r="E107" s="231" t="s">
        <v>3242</v>
      </c>
      <c r="F107" s="232" t="s">
        <v>3243</v>
      </c>
      <c r="G107" s="233" t="s">
        <v>218</v>
      </c>
      <c r="H107" s="234">
        <v>255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236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236</v>
      </c>
      <c r="BM107" s="241" t="s">
        <v>445</v>
      </c>
    </row>
    <row r="108" s="2" customFormat="1" ht="16.5" customHeight="1">
      <c r="A108" s="41"/>
      <c r="B108" s="42"/>
      <c r="C108" s="230" t="s">
        <v>378</v>
      </c>
      <c r="D108" s="230" t="s">
        <v>282</v>
      </c>
      <c r="E108" s="231" t="s">
        <v>3244</v>
      </c>
      <c r="F108" s="232" t="s">
        <v>3245</v>
      </c>
      <c r="G108" s="233" t="s">
        <v>1677</v>
      </c>
      <c r="H108" s="234">
        <v>1</v>
      </c>
      <c r="I108" s="235"/>
      <c r="J108" s="236">
        <f>ROUND(I108*H108,2)</f>
        <v>0</v>
      </c>
      <c r="K108" s="232" t="s">
        <v>44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236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236</v>
      </c>
      <c r="BM108" s="241" t="s">
        <v>455</v>
      </c>
    </row>
    <row r="109" s="2" customFormat="1" ht="16.5" customHeight="1">
      <c r="A109" s="41"/>
      <c r="B109" s="42"/>
      <c r="C109" s="230" t="s">
        <v>384</v>
      </c>
      <c r="D109" s="230" t="s">
        <v>282</v>
      </c>
      <c r="E109" s="231" t="s">
        <v>3246</v>
      </c>
      <c r="F109" s="232" t="s">
        <v>3247</v>
      </c>
      <c r="G109" s="233" t="s">
        <v>235</v>
      </c>
      <c r="H109" s="234">
        <v>130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236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236</v>
      </c>
      <c r="BM109" s="241" t="s">
        <v>466</v>
      </c>
    </row>
    <row r="110" s="2" customFormat="1" ht="16.5" customHeight="1">
      <c r="A110" s="41"/>
      <c r="B110" s="42"/>
      <c r="C110" s="230" t="s">
        <v>388</v>
      </c>
      <c r="D110" s="230" t="s">
        <v>282</v>
      </c>
      <c r="E110" s="231" t="s">
        <v>3248</v>
      </c>
      <c r="F110" s="232" t="s">
        <v>3249</v>
      </c>
      <c r="G110" s="233" t="s">
        <v>218</v>
      </c>
      <c r="H110" s="234">
        <v>255</v>
      </c>
      <c r="I110" s="235"/>
      <c r="J110" s="236">
        <f>ROUND(I110*H110,2)</f>
        <v>0</v>
      </c>
      <c r="K110" s="232" t="s">
        <v>44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236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236</v>
      </c>
      <c r="BM110" s="241" t="s">
        <v>478</v>
      </c>
    </row>
    <row r="111" s="2" customFormat="1" ht="16.5" customHeight="1">
      <c r="A111" s="41"/>
      <c r="B111" s="42"/>
      <c r="C111" s="230" t="s">
        <v>394</v>
      </c>
      <c r="D111" s="230" t="s">
        <v>282</v>
      </c>
      <c r="E111" s="231" t="s">
        <v>3250</v>
      </c>
      <c r="F111" s="232" t="s">
        <v>3251</v>
      </c>
      <c r="G111" s="233" t="s">
        <v>1677</v>
      </c>
      <c r="H111" s="234">
        <v>50</v>
      </c>
      <c r="I111" s="235"/>
      <c r="J111" s="236">
        <f>ROUND(I111*H111,2)</f>
        <v>0</v>
      </c>
      <c r="K111" s="232" t="s">
        <v>44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236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236</v>
      </c>
      <c r="BM111" s="241" t="s">
        <v>489</v>
      </c>
    </row>
    <row r="112" s="2" customFormat="1" ht="16.5" customHeight="1">
      <c r="A112" s="41"/>
      <c r="B112" s="42"/>
      <c r="C112" s="230" t="s">
        <v>7</v>
      </c>
      <c r="D112" s="230" t="s">
        <v>282</v>
      </c>
      <c r="E112" s="231" t="s">
        <v>3252</v>
      </c>
      <c r="F112" s="232" t="s">
        <v>3253</v>
      </c>
      <c r="G112" s="233" t="s">
        <v>218</v>
      </c>
      <c r="H112" s="234">
        <v>255</v>
      </c>
      <c r="I112" s="235"/>
      <c r="J112" s="236">
        <f>ROUND(I112*H112,2)</f>
        <v>0</v>
      </c>
      <c r="K112" s="232" t="s">
        <v>44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236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236</v>
      </c>
      <c r="BM112" s="241" t="s">
        <v>497</v>
      </c>
    </row>
    <row r="113" s="2" customFormat="1" ht="16.5" customHeight="1">
      <c r="A113" s="41"/>
      <c r="B113" s="42"/>
      <c r="C113" s="230" t="s">
        <v>403</v>
      </c>
      <c r="D113" s="230" t="s">
        <v>282</v>
      </c>
      <c r="E113" s="231" t="s">
        <v>3254</v>
      </c>
      <c r="F113" s="232" t="s">
        <v>3255</v>
      </c>
      <c r="G113" s="233" t="s">
        <v>218</v>
      </c>
      <c r="H113" s="234">
        <v>255</v>
      </c>
      <c r="I113" s="235"/>
      <c r="J113" s="236">
        <f>ROUND(I113*H113,2)</f>
        <v>0</v>
      </c>
      <c r="K113" s="232" t="s">
        <v>44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236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236</v>
      </c>
      <c r="BM113" s="241" t="s">
        <v>508</v>
      </c>
    </row>
    <row r="114" s="2" customFormat="1" ht="16.5" customHeight="1">
      <c r="A114" s="41"/>
      <c r="B114" s="42"/>
      <c r="C114" s="230" t="s">
        <v>410</v>
      </c>
      <c r="D114" s="230" t="s">
        <v>282</v>
      </c>
      <c r="E114" s="231" t="s">
        <v>3256</v>
      </c>
      <c r="F114" s="232" t="s">
        <v>3257</v>
      </c>
      <c r="G114" s="233" t="s">
        <v>235</v>
      </c>
      <c r="H114" s="234">
        <v>51</v>
      </c>
      <c r="I114" s="235"/>
      <c r="J114" s="236">
        <f>ROUND(I114*H114,2)</f>
        <v>0</v>
      </c>
      <c r="K114" s="232" t="s">
        <v>44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236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236</v>
      </c>
      <c r="BM114" s="241" t="s">
        <v>521</v>
      </c>
    </row>
    <row r="115" s="2" customFormat="1" ht="16.5" customHeight="1">
      <c r="A115" s="41"/>
      <c r="B115" s="42"/>
      <c r="C115" s="230" t="s">
        <v>415</v>
      </c>
      <c r="D115" s="230" t="s">
        <v>282</v>
      </c>
      <c r="E115" s="231" t="s">
        <v>3258</v>
      </c>
      <c r="F115" s="232" t="s">
        <v>3259</v>
      </c>
      <c r="G115" s="233" t="s">
        <v>1479</v>
      </c>
      <c r="H115" s="234">
        <v>1</v>
      </c>
      <c r="I115" s="235"/>
      <c r="J115" s="236">
        <f>ROUND(I115*H115,2)</f>
        <v>0</v>
      </c>
      <c r="K115" s="232" t="s">
        <v>44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236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236</v>
      </c>
      <c r="BM115" s="241" t="s">
        <v>3260</v>
      </c>
    </row>
    <row r="116" s="12" customFormat="1" ht="22.8" customHeight="1">
      <c r="A116" s="12"/>
      <c r="B116" s="214"/>
      <c r="C116" s="215"/>
      <c r="D116" s="216" t="s">
        <v>81</v>
      </c>
      <c r="E116" s="228" t="s">
        <v>1873</v>
      </c>
      <c r="F116" s="228" t="s">
        <v>1758</v>
      </c>
      <c r="G116" s="215"/>
      <c r="H116" s="215"/>
      <c r="I116" s="218"/>
      <c r="J116" s="229">
        <f>BK116</f>
        <v>0</v>
      </c>
      <c r="K116" s="215"/>
      <c r="L116" s="220"/>
      <c r="M116" s="221"/>
      <c r="N116" s="222"/>
      <c r="O116" s="222"/>
      <c r="P116" s="223">
        <f>SUM(P117:P125)</f>
        <v>0</v>
      </c>
      <c r="Q116" s="222"/>
      <c r="R116" s="223">
        <f>SUM(R117:R125)</f>
        <v>0</v>
      </c>
      <c r="S116" s="222"/>
      <c r="T116" s="224">
        <f>SUM(T117:T125)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5" t="s">
        <v>297</v>
      </c>
      <c r="AT116" s="226" t="s">
        <v>81</v>
      </c>
      <c r="AU116" s="226" t="s">
        <v>89</v>
      </c>
      <c r="AY116" s="225" t="s">
        <v>280</v>
      </c>
      <c r="BK116" s="227">
        <f>SUM(BK117:BK125)</f>
        <v>0</v>
      </c>
    </row>
    <row r="117" s="2" customFormat="1" ht="16.5" customHeight="1">
      <c r="A117" s="41"/>
      <c r="B117" s="42"/>
      <c r="C117" s="266" t="s">
        <v>422</v>
      </c>
      <c r="D117" s="266" t="s">
        <v>329</v>
      </c>
      <c r="E117" s="267" t="s">
        <v>2420</v>
      </c>
      <c r="F117" s="268" t="s">
        <v>3261</v>
      </c>
      <c r="G117" s="269" t="s">
        <v>1677</v>
      </c>
      <c r="H117" s="270">
        <v>5</v>
      </c>
      <c r="I117" s="271"/>
      <c r="J117" s="272">
        <f>ROUND(I117*H117,2)</f>
        <v>0</v>
      </c>
      <c r="K117" s="268" t="s">
        <v>44</v>
      </c>
      <c r="L117" s="273"/>
      <c r="M117" s="274" t="s">
        <v>44</v>
      </c>
      <c r="N117" s="275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947</v>
      </c>
      <c r="AT117" s="241" t="s">
        <v>329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947</v>
      </c>
      <c r="BM117" s="241" t="s">
        <v>531</v>
      </c>
    </row>
    <row r="118" s="2" customFormat="1" ht="16.5" customHeight="1">
      <c r="A118" s="41"/>
      <c r="B118" s="42"/>
      <c r="C118" s="266" t="s">
        <v>428</v>
      </c>
      <c r="D118" s="266" t="s">
        <v>329</v>
      </c>
      <c r="E118" s="267" t="s">
        <v>3262</v>
      </c>
      <c r="F118" s="268" t="s">
        <v>3228</v>
      </c>
      <c r="G118" s="269" t="s">
        <v>1677</v>
      </c>
      <c r="H118" s="270">
        <v>290</v>
      </c>
      <c r="I118" s="271"/>
      <c r="J118" s="272">
        <f>ROUND(I118*H118,2)</f>
        <v>0</v>
      </c>
      <c r="K118" s="268" t="s">
        <v>44</v>
      </c>
      <c r="L118" s="273"/>
      <c r="M118" s="274" t="s">
        <v>44</v>
      </c>
      <c r="N118" s="275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947</v>
      </c>
      <c r="AT118" s="241" t="s">
        <v>329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947</v>
      </c>
      <c r="BM118" s="241" t="s">
        <v>541</v>
      </c>
    </row>
    <row r="119" s="2" customFormat="1" ht="16.5" customHeight="1">
      <c r="A119" s="41"/>
      <c r="B119" s="42"/>
      <c r="C119" s="266" t="s">
        <v>433</v>
      </c>
      <c r="D119" s="266" t="s">
        <v>329</v>
      </c>
      <c r="E119" s="267" t="s">
        <v>3263</v>
      </c>
      <c r="F119" s="268" t="s">
        <v>3264</v>
      </c>
      <c r="G119" s="269" t="s">
        <v>1677</v>
      </c>
      <c r="H119" s="270">
        <v>1</v>
      </c>
      <c r="I119" s="271"/>
      <c r="J119" s="272">
        <f>ROUND(I119*H119,2)</f>
        <v>0</v>
      </c>
      <c r="K119" s="268" t="s">
        <v>44</v>
      </c>
      <c r="L119" s="273"/>
      <c r="M119" s="274" t="s">
        <v>44</v>
      </c>
      <c r="N119" s="275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947</v>
      </c>
      <c r="AT119" s="241" t="s">
        <v>329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947</v>
      </c>
      <c r="BM119" s="241" t="s">
        <v>551</v>
      </c>
    </row>
    <row r="120" s="2" customFormat="1" ht="16.5" customHeight="1">
      <c r="A120" s="41"/>
      <c r="B120" s="42"/>
      <c r="C120" s="266" t="s">
        <v>437</v>
      </c>
      <c r="D120" s="266" t="s">
        <v>329</v>
      </c>
      <c r="E120" s="267" t="s">
        <v>3265</v>
      </c>
      <c r="F120" s="268" t="s">
        <v>3266</v>
      </c>
      <c r="G120" s="269" t="s">
        <v>218</v>
      </c>
      <c r="H120" s="270">
        <v>298</v>
      </c>
      <c r="I120" s="271"/>
      <c r="J120" s="272">
        <f>ROUND(I120*H120,2)</f>
        <v>0</v>
      </c>
      <c r="K120" s="268" t="s">
        <v>44</v>
      </c>
      <c r="L120" s="273"/>
      <c r="M120" s="274" t="s">
        <v>44</v>
      </c>
      <c r="N120" s="275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947</v>
      </c>
      <c r="AT120" s="241" t="s">
        <v>329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947</v>
      </c>
      <c r="BM120" s="241" t="s">
        <v>561</v>
      </c>
    </row>
    <row r="121" s="2" customFormat="1" ht="16.5" customHeight="1">
      <c r="A121" s="41"/>
      <c r="B121" s="42"/>
      <c r="C121" s="266" t="s">
        <v>441</v>
      </c>
      <c r="D121" s="266" t="s">
        <v>329</v>
      </c>
      <c r="E121" s="267" t="s">
        <v>3267</v>
      </c>
      <c r="F121" s="268" t="s">
        <v>3268</v>
      </c>
      <c r="G121" s="269" t="s">
        <v>235</v>
      </c>
      <c r="H121" s="270">
        <v>51</v>
      </c>
      <c r="I121" s="271"/>
      <c r="J121" s="272">
        <f>ROUND(I121*H121,2)</f>
        <v>0</v>
      </c>
      <c r="K121" s="268" t="s">
        <v>44</v>
      </c>
      <c r="L121" s="273"/>
      <c r="M121" s="274" t="s">
        <v>44</v>
      </c>
      <c r="N121" s="275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947</v>
      </c>
      <c r="AT121" s="241" t="s">
        <v>329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947</v>
      </c>
      <c r="BM121" s="241" t="s">
        <v>571</v>
      </c>
    </row>
    <row r="122" s="2" customFormat="1" ht="16.5" customHeight="1">
      <c r="A122" s="41"/>
      <c r="B122" s="42"/>
      <c r="C122" s="266" t="s">
        <v>445</v>
      </c>
      <c r="D122" s="266" t="s">
        <v>329</v>
      </c>
      <c r="E122" s="267" t="s">
        <v>3269</v>
      </c>
      <c r="F122" s="268" t="s">
        <v>3270</v>
      </c>
      <c r="G122" s="269" t="s">
        <v>218</v>
      </c>
      <c r="H122" s="270">
        <v>255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947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947</v>
      </c>
      <c r="BM122" s="241" t="s">
        <v>581</v>
      </c>
    </row>
    <row r="123" s="2" customFormat="1" ht="16.5" customHeight="1">
      <c r="A123" s="41"/>
      <c r="B123" s="42"/>
      <c r="C123" s="266" t="s">
        <v>449</v>
      </c>
      <c r="D123" s="266" t="s">
        <v>329</v>
      </c>
      <c r="E123" s="267" t="s">
        <v>3271</v>
      </c>
      <c r="F123" s="268" t="s">
        <v>3234</v>
      </c>
      <c r="G123" s="269" t="s">
        <v>218</v>
      </c>
      <c r="H123" s="270">
        <v>255</v>
      </c>
      <c r="I123" s="271"/>
      <c r="J123" s="272">
        <f>ROUND(I123*H123,2)</f>
        <v>0</v>
      </c>
      <c r="K123" s="268" t="s">
        <v>44</v>
      </c>
      <c r="L123" s="273"/>
      <c r="M123" s="274" t="s">
        <v>44</v>
      </c>
      <c r="N123" s="275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947</v>
      </c>
      <c r="AT123" s="241" t="s">
        <v>329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947</v>
      </c>
      <c r="BM123" s="241" t="s">
        <v>594</v>
      </c>
    </row>
    <row r="124" s="2" customFormat="1" ht="16.5" customHeight="1">
      <c r="A124" s="41"/>
      <c r="B124" s="42"/>
      <c r="C124" s="230" t="s">
        <v>455</v>
      </c>
      <c r="D124" s="230" t="s">
        <v>282</v>
      </c>
      <c r="E124" s="231" t="s">
        <v>1855</v>
      </c>
      <c r="F124" s="232" t="s">
        <v>1856</v>
      </c>
      <c r="G124" s="233" t="s">
        <v>1479</v>
      </c>
      <c r="H124" s="234">
        <v>1</v>
      </c>
      <c r="I124" s="235"/>
      <c r="J124" s="236">
        <f>ROUND(I124*H124,2)</f>
        <v>0</v>
      </c>
      <c r="K124" s="232" t="s">
        <v>44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947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947</v>
      </c>
      <c r="BM124" s="241" t="s">
        <v>3272</v>
      </c>
    </row>
    <row r="125" s="2" customFormat="1" ht="16.5" customHeight="1">
      <c r="A125" s="41"/>
      <c r="B125" s="42"/>
      <c r="C125" s="230" t="s">
        <v>461</v>
      </c>
      <c r="D125" s="230" t="s">
        <v>282</v>
      </c>
      <c r="E125" s="231" t="s">
        <v>1858</v>
      </c>
      <c r="F125" s="232" t="s">
        <v>1859</v>
      </c>
      <c r="G125" s="233" t="s">
        <v>1479</v>
      </c>
      <c r="H125" s="234">
        <v>1</v>
      </c>
      <c r="I125" s="235"/>
      <c r="J125" s="236">
        <f>ROUND(I125*H125,2)</f>
        <v>0</v>
      </c>
      <c r="K125" s="232" t="s">
        <v>44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947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947</v>
      </c>
      <c r="BM125" s="241" t="s">
        <v>3273</v>
      </c>
    </row>
    <row r="126" s="12" customFormat="1" ht="25.92" customHeight="1">
      <c r="A126" s="12"/>
      <c r="B126" s="214"/>
      <c r="C126" s="215"/>
      <c r="D126" s="216" t="s">
        <v>81</v>
      </c>
      <c r="E126" s="217" t="s">
        <v>196</v>
      </c>
      <c r="F126" s="217" t="s">
        <v>2837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P127+P129+P131+P133</f>
        <v>0</v>
      </c>
      <c r="Q126" s="222"/>
      <c r="R126" s="223">
        <f>R127+R129+R131+R133</f>
        <v>0</v>
      </c>
      <c r="S126" s="222"/>
      <c r="T126" s="224">
        <f>T127+T129+T131+T133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307</v>
      </c>
      <c r="AT126" s="226" t="s">
        <v>81</v>
      </c>
      <c r="AU126" s="226" t="s">
        <v>82</v>
      </c>
      <c r="AY126" s="225" t="s">
        <v>280</v>
      </c>
      <c r="BK126" s="227">
        <f>BK127+BK129+BK131+BK133</f>
        <v>0</v>
      </c>
    </row>
    <row r="127" s="12" customFormat="1" ht="22.8" customHeight="1">
      <c r="A127" s="12"/>
      <c r="B127" s="214"/>
      <c r="C127" s="215"/>
      <c r="D127" s="216" t="s">
        <v>81</v>
      </c>
      <c r="E127" s="228" t="s">
        <v>2846</v>
      </c>
      <c r="F127" s="228" t="s">
        <v>2847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P128</f>
        <v>0</v>
      </c>
      <c r="Q127" s="222"/>
      <c r="R127" s="223">
        <f>R128</f>
        <v>0</v>
      </c>
      <c r="S127" s="222"/>
      <c r="T127" s="22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5" t="s">
        <v>307</v>
      </c>
      <c r="AT127" s="226" t="s">
        <v>81</v>
      </c>
      <c r="AU127" s="226" t="s">
        <v>89</v>
      </c>
      <c r="AY127" s="225" t="s">
        <v>280</v>
      </c>
      <c r="BK127" s="227">
        <f>BK128</f>
        <v>0</v>
      </c>
    </row>
    <row r="128" s="2" customFormat="1" ht="16.5" customHeight="1">
      <c r="A128" s="41"/>
      <c r="B128" s="42"/>
      <c r="C128" s="230" t="s">
        <v>466</v>
      </c>
      <c r="D128" s="230" t="s">
        <v>282</v>
      </c>
      <c r="E128" s="231" t="s">
        <v>3274</v>
      </c>
      <c r="F128" s="232" t="s">
        <v>2847</v>
      </c>
      <c r="G128" s="233" t="s">
        <v>1479</v>
      </c>
      <c r="H128" s="234">
        <v>1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3275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3275</v>
      </c>
      <c r="BM128" s="241" t="s">
        <v>3276</v>
      </c>
    </row>
    <row r="129" s="12" customFormat="1" ht="22.8" customHeight="1">
      <c r="A129" s="12"/>
      <c r="B129" s="214"/>
      <c r="C129" s="215"/>
      <c r="D129" s="216" t="s">
        <v>81</v>
      </c>
      <c r="E129" s="228" t="s">
        <v>2854</v>
      </c>
      <c r="F129" s="228" t="s">
        <v>2855</v>
      </c>
      <c r="G129" s="215"/>
      <c r="H129" s="215"/>
      <c r="I129" s="218"/>
      <c r="J129" s="229">
        <f>BK129</f>
        <v>0</v>
      </c>
      <c r="K129" s="215"/>
      <c r="L129" s="220"/>
      <c r="M129" s="221"/>
      <c r="N129" s="222"/>
      <c r="O129" s="222"/>
      <c r="P129" s="223">
        <f>P130</f>
        <v>0</v>
      </c>
      <c r="Q129" s="222"/>
      <c r="R129" s="223">
        <f>R130</f>
        <v>0</v>
      </c>
      <c r="S129" s="222"/>
      <c r="T129" s="22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307</v>
      </c>
      <c r="AT129" s="226" t="s">
        <v>81</v>
      </c>
      <c r="AU129" s="226" t="s">
        <v>89</v>
      </c>
      <c r="AY129" s="225" t="s">
        <v>280</v>
      </c>
      <c r="BK129" s="227">
        <f>BK130</f>
        <v>0</v>
      </c>
    </row>
    <row r="130" s="2" customFormat="1" ht="16.5" customHeight="1">
      <c r="A130" s="41"/>
      <c r="B130" s="42"/>
      <c r="C130" s="230" t="s">
        <v>471</v>
      </c>
      <c r="D130" s="230" t="s">
        <v>282</v>
      </c>
      <c r="E130" s="231" t="s">
        <v>3277</v>
      </c>
      <c r="F130" s="232" t="s">
        <v>2855</v>
      </c>
      <c r="G130" s="233" t="s">
        <v>1479</v>
      </c>
      <c r="H130" s="234">
        <v>1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3275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3275</v>
      </c>
      <c r="BM130" s="241" t="s">
        <v>3278</v>
      </c>
    </row>
    <row r="131" s="12" customFormat="1" ht="22.8" customHeight="1">
      <c r="A131" s="12"/>
      <c r="B131" s="214"/>
      <c r="C131" s="215"/>
      <c r="D131" s="216" t="s">
        <v>81</v>
      </c>
      <c r="E131" s="228" t="s">
        <v>3279</v>
      </c>
      <c r="F131" s="228" t="s">
        <v>3280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P132</f>
        <v>0</v>
      </c>
      <c r="Q131" s="222"/>
      <c r="R131" s="223">
        <f>R132</f>
        <v>0</v>
      </c>
      <c r="S131" s="222"/>
      <c r="T131" s="224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307</v>
      </c>
      <c r="AT131" s="226" t="s">
        <v>81</v>
      </c>
      <c r="AU131" s="226" t="s">
        <v>89</v>
      </c>
      <c r="AY131" s="225" t="s">
        <v>280</v>
      </c>
      <c r="BK131" s="227">
        <f>BK132</f>
        <v>0</v>
      </c>
    </row>
    <row r="132" s="2" customFormat="1" ht="16.5" customHeight="1">
      <c r="A132" s="41"/>
      <c r="B132" s="42"/>
      <c r="C132" s="230" t="s">
        <v>478</v>
      </c>
      <c r="D132" s="230" t="s">
        <v>282</v>
      </c>
      <c r="E132" s="231" t="s">
        <v>3281</v>
      </c>
      <c r="F132" s="232" t="s">
        <v>3280</v>
      </c>
      <c r="G132" s="233" t="s">
        <v>1479</v>
      </c>
      <c r="H132" s="234">
        <v>1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3275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3275</v>
      </c>
      <c r="BM132" s="241" t="s">
        <v>3282</v>
      </c>
    </row>
    <row r="133" s="12" customFormat="1" ht="22.8" customHeight="1">
      <c r="A133" s="12"/>
      <c r="B133" s="214"/>
      <c r="C133" s="215"/>
      <c r="D133" s="216" t="s">
        <v>81</v>
      </c>
      <c r="E133" s="228" t="s">
        <v>3283</v>
      </c>
      <c r="F133" s="228" t="s">
        <v>3193</v>
      </c>
      <c r="G133" s="215"/>
      <c r="H133" s="215"/>
      <c r="I133" s="218"/>
      <c r="J133" s="229">
        <f>BK133</f>
        <v>0</v>
      </c>
      <c r="K133" s="215"/>
      <c r="L133" s="220"/>
      <c r="M133" s="221"/>
      <c r="N133" s="222"/>
      <c r="O133" s="222"/>
      <c r="P133" s="223">
        <f>P134</f>
        <v>0</v>
      </c>
      <c r="Q133" s="222"/>
      <c r="R133" s="223">
        <f>R134</f>
        <v>0</v>
      </c>
      <c r="S133" s="222"/>
      <c r="T133" s="224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5" t="s">
        <v>307</v>
      </c>
      <c r="AT133" s="226" t="s">
        <v>81</v>
      </c>
      <c r="AU133" s="226" t="s">
        <v>89</v>
      </c>
      <c r="AY133" s="225" t="s">
        <v>280</v>
      </c>
      <c r="BK133" s="227">
        <f>BK134</f>
        <v>0</v>
      </c>
    </row>
    <row r="134" s="2" customFormat="1" ht="16.5" customHeight="1">
      <c r="A134" s="41"/>
      <c r="B134" s="42"/>
      <c r="C134" s="230" t="s">
        <v>484</v>
      </c>
      <c r="D134" s="230" t="s">
        <v>282</v>
      </c>
      <c r="E134" s="231" t="s">
        <v>3284</v>
      </c>
      <c r="F134" s="232" t="s">
        <v>3193</v>
      </c>
      <c r="G134" s="233" t="s">
        <v>1479</v>
      </c>
      <c r="H134" s="234">
        <v>1</v>
      </c>
      <c r="I134" s="235"/>
      <c r="J134" s="236">
        <f>ROUND(I134*H134,2)</f>
        <v>0</v>
      </c>
      <c r="K134" s="232" t="s">
        <v>285</v>
      </c>
      <c r="L134" s="47"/>
      <c r="M134" s="304" t="s">
        <v>44</v>
      </c>
      <c r="N134" s="305" t="s">
        <v>53</v>
      </c>
      <c r="O134" s="306"/>
      <c r="P134" s="307">
        <f>O134*H134</f>
        <v>0</v>
      </c>
      <c r="Q134" s="307">
        <v>0</v>
      </c>
      <c r="R134" s="307">
        <f>Q134*H134</f>
        <v>0</v>
      </c>
      <c r="S134" s="307">
        <v>0</v>
      </c>
      <c r="T134" s="308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3275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3275</v>
      </c>
      <c r="BM134" s="241" t="s">
        <v>3285</v>
      </c>
    </row>
    <row r="135" s="2" customFormat="1" ht="6.96" customHeight="1">
      <c r="A135" s="41"/>
      <c r="B135" s="62"/>
      <c r="C135" s="63"/>
      <c r="D135" s="63"/>
      <c r="E135" s="63"/>
      <c r="F135" s="63"/>
      <c r="G135" s="63"/>
      <c r="H135" s="63"/>
      <c r="I135" s="179"/>
      <c r="J135" s="63"/>
      <c r="K135" s="63"/>
      <c r="L135" s="47"/>
      <c r="M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</sheetData>
  <sheetProtection sheet="1" autoFilter="0" formatColumns="0" formatRows="0" objects="1" scenarios="1" spinCount="100000" saltValue="VCzKFSZU74odDSnmwt2CNxAZNajb8hyZYf5qSu9Y04NkyCNbMZS6L0QRwjOz+RGHGqbxsZUebv3/WBXwDn/oXA==" hashValue="Ml6dsbqmocjrMfkq6A0qCZ1B9Xkv+ERWNCFfjBP8efpiGW2VQvQv3dxldnlf0BYJ2BMV9w3gE2jw8UsxD5ah6A==" algorithmName="SHA-512" password="CC35"/>
  <autoFilter ref="C87:K13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3286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44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ROUND(J88,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ROUND((SUM(BE88:BE129)),  2)</f>
        <v>0</v>
      </c>
      <c r="G33" s="41"/>
      <c r="H33" s="41"/>
      <c r="I33" s="168">
        <v>0.20999999999999999</v>
      </c>
      <c r="J33" s="167">
        <f>ROUND(((SUM(BE88:BE129))*I33),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ROUND((SUM(BF88:BF129)),  2)</f>
        <v>0</v>
      </c>
      <c r="G34" s="41"/>
      <c r="H34" s="41"/>
      <c r="I34" s="168">
        <v>0.14999999999999999</v>
      </c>
      <c r="J34" s="167">
        <f>ROUND(((SUM(BF88:BF129))*I34),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ROUND((SUM(BG88:BG129)),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ROUND((SUM(BH88:BH129)),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ROUND((SUM(BI88:BI129)),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SO23 - Přeložky slaboproudu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J88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1670</v>
      </c>
      <c r="E60" s="192"/>
      <c r="F60" s="192"/>
      <c r="G60" s="192"/>
      <c r="H60" s="192"/>
      <c r="I60" s="193"/>
      <c r="J60" s="194">
        <f>J89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1671</v>
      </c>
      <c r="E61" s="198"/>
      <c r="F61" s="198"/>
      <c r="G61" s="198"/>
      <c r="H61" s="198"/>
      <c r="I61" s="199"/>
      <c r="J61" s="200">
        <f>J90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3208</v>
      </c>
      <c r="E62" s="198"/>
      <c r="F62" s="198"/>
      <c r="G62" s="198"/>
      <c r="H62" s="198"/>
      <c r="I62" s="199"/>
      <c r="J62" s="200">
        <f>J100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3209</v>
      </c>
      <c r="E63" s="198"/>
      <c r="F63" s="198"/>
      <c r="G63" s="198"/>
      <c r="H63" s="198"/>
      <c r="I63" s="199"/>
      <c r="J63" s="200">
        <f>J112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9"/>
      <c r="C64" s="190"/>
      <c r="D64" s="191" t="s">
        <v>2733</v>
      </c>
      <c r="E64" s="192"/>
      <c r="F64" s="192"/>
      <c r="G64" s="192"/>
      <c r="H64" s="192"/>
      <c r="I64" s="193"/>
      <c r="J64" s="194">
        <f>J121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2735</v>
      </c>
      <c r="E65" s="198"/>
      <c r="F65" s="198"/>
      <c r="G65" s="198"/>
      <c r="H65" s="198"/>
      <c r="I65" s="199"/>
      <c r="J65" s="200">
        <f>J122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2736</v>
      </c>
      <c r="E66" s="198"/>
      <c r="F66" s="198"/>
      <c r="G66" s="198"/>
      <c r="H66" s="198"/>
      <c r="I66" s="199"/>
      <c r="J66" s="200">
        <f>J124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3210</v>
      </c>
      <c r="E67" s="198"/>
      <c r="F67" s="198"/>
      <c r="G67" s="198"/>
      <c r="H67" s="198"/>
      <c r="I67" s="199"/>
      <c r="J67" s="200">
        <f>J126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3211</v>
      </c>
      <c r="E68" s="198"/>
      <c r="F68" s="198"/>
      <c r="G68" s="198"/>
      <c r="H68" s="198"/>
      <c r="I68" s="199"/>
      <c r="J68" s="200">
        <f>J128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220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SO23 - Přeložky slaboproudu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Praha 14</v>
      </c>
      <c r="G82" s="43"/>
      <c r="H82" s="43"/>
      <c r="I82" s="153" t="s">
        <v>24</v>
      </c>
      <c r="J82" s="75" t="str">
        <f>IF(J12="","",J12)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E15</f>
        <v>TSK hl. m. Prahy a.s.</v>
      </c>
      <c r="G84" s="43"/>
      <c r="H84" s="43"/>
      <c r="I84" s="153" t="s">
        <v>38</v>
      </c>
      <c r="J84" s="39" t="str">
        <f>E21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IF(E18="","",E18)</f>
        <v>Vyplň údaj</v>
      </c>
      <c r="G85" s="43"/>
      <c r="H85" s="43"/>
      <c r="I85" s="153" t="s">
        <v>43</v>
      </c>
      <c r="J85" s="39" t="str">
        <f>E24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P89+P121</f>
        <v>0</v>
      </c>
      <c r="Q88" s="99"/>
      <c r="R88" s="211">
        <f>R89+R121</f>
        <v>0</v>
      </c>
      <c r="S88" s="99"/>
      <c r="T88" s="212">
        <f>T89+T121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BK89+BK121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P90+P100+P112</f>
        <v>0</v>
      </c>
      <c r="Q89" s="222"/>
      <c r="R89" s="223">
        <f>R90+R100+R112</f>
        <v>0</v>
      </c>
      <c r="S89" s="222"/>
      <c r="T89" s="224">
        <f>T90+T100+T112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297</v>
      </c>
      <c r="AT89" s="226" t="s">
        <v>81</v>
      </c>
      <c r="AU89" s="226" t="s">
        <v>82</v>
      </c>
      <c r="AY89" s="225" t="s">
        <v>280</v>
      </c>
      <c r="BK89" s="227">
        <f>BK90+BK100+BK112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SUM(P91:P99)</f>
        <v>0</v>
      </c>
      <c r="Q90" s="222"/>
      <c r="R90" s="223">
        <f>SUM(R91:R99)</f>
        <v>0</v>
      </c>
      <c r="S90" s="222"/>
      <c r="T90" s="224">
        <f>SUM(T91:T99)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SUM(BK91:BK99)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3287</v>
      </c>
      <c r="F91" s="232" t="s">
        <v>3288</v>
      </c>
      <c r="G91" s="233" t="s">
        <v>3289</v>
      </c>
      <c r="H91" s="234">
        <v>1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3214</v>
      </c>
      <c r="F92" s="232" t="s">
        <v>3215</v>
      </c>
      <c r="G92" s="233" t="s">
        <v>1677</v>
      </c>
      <c r="H92" s="234">
        <v>1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3216</v>
      </c>
      <c r="F93" s="232" t="s">
        <v>1683</v>
      </c>
      <c r="G93" s="233" t="s">
        <v>1677</v>
      </c>
      <c r="H93" s="234">
        <v>1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3290</v>
      </c>
      <c r="F94" s="232" t="s">
        <v>3291</v>
      </c>
      <c r="G94" s="233" t="s">
        <v>218</v>
      </c>
      <c r="H94" s="234">
        <v>560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323</v>
      </c>
    </row>
    <row r="95" s="2" customFormat="1" ht="16.5" customHeight="1">
      <c r="A95" s="41"/>
      <c r="B95" s="42"/>
      <c r="C95" s="230" t="s">
        <v>307</v>
      </c>
      <c r="D95" s="230" t="s">
        <v>282</v>
      </c>
      <c r="E95" s="231" t="s">
        <v>3229</v>
      </c>
      <c r="F95" s="232" t="s">
        <v>3230</v>
      </c>
      <c r="G95" s="233" t="s">
        <v>1677</v>
      </c>
      <c r="H95" s="234">
        <v>50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236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236</v>
      </c>
      <c r="BM95" s="241" t="s">
        <v>335</v>
      </c>
    </row>
    <row r="96" s="2" customFormat="1" ht="16.5" customHeight="1">
      <c r="A96" s="41"/>
      <c r="B96" s="42"/>
      <c r="C96" s="230" t="s">
        <v>311</v>
      </c>
      <c r="D96" s="230" t="s">
        <v>282</v>
      </c>
      <c r="E96" s="231" t="s">
        <v>3292</v>
      </c>
      <c r="F96" s="232" t="s">
        <v>3293</v>
      </c>
      <c r="G96" s="233" t="s">
        <v>218</v>
      </c>
      <c r="H96" s="234">
        <v>270</v>
      </c>
      <c r="I96" s="235"/>
      <c r="J96" s="236">
        <f>ROUND(I96*H96,2)</f>
        <v>0</v>
      </c>
      <c r="K96" s="232" t="s">
        <v>44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236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236</v>
      </c>
      <c r="BM96" s="241" t="s">
        <v>347</v>
      </c>
    </row>
    <row r="97" s="2" customFormat="1" ht="16.5" customHeight="1">
      <c r="A97" s="41"/>
      <c r="B97" s="42"/>
      <c r="C97" s="230" t="s">
        <v>316</v>
      </c>
      <c r="D97" s="230" t="s">
        <v>282</v>
      </c>
      <c r="E97" s="231" t="s">
        <v>3294</v>
      </c>
      <c r="F97" s="232" t="s">
        <v>3295</v>
      </c>
      <c r="G97" s="233" t="s">
        <v>218</v>
      </c>
      <c r="H97" s="234">
        <v>200</v>
      </c>
      <c r="I97" s="235"/>
      <c r="J97" s="236">
        <f>ROUND(I97*H97,2)</f>
        <v>0</v>
      </c>
      <c r="K97" s="232" t="s">
        <v>44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236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236</v>
      </c>
      <c r="BM97" s="241" t="s">
        <v>363</v>
      </c>
    </row>
    <row r="98" s="2" customFormat="1" ht="16.5" customHeight="1">
      <c r="A98" s="41"/>
      <c r="B98" s="42"/>
      <c r="C98" s="230" t="s">
        <v>323</v>
      </c>
      <c r="D98" s="230" t="s">
        <v>282</v>
      </c>
      <c r="E98" s="231" t="s">
        <v>3296</v>
      </c>
      <c r="F98" s="232" t="s">
        <v>3297</v>
      </c>
      <c r="G98" s="233" t="s">
        <v>218</v>
      </c>
      <c r="H98" s="234">
        <v>260</v>
      </c>
      <c r="I98" s="235"/>
      <c r="J98" s="236">
        <f>ROUND(I98*H98,2)</f>
        <v>0</v>
      </c>
      <c r="K98" s="232" t="s">
        <v>44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236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236</v>
      </c>
      <c r="BM98" s="241" t="s">
        <v>374</v>
      </c>
    </row>
    <row r="99" s="2" customFormat="1" ht="16.5" customHeight="1">
      <c r="A99" s="41"/>
      <c r="B99" s="42"/>
      <c r="C99" s="230" t="s">
        <v>328</v>
      </c>
      <c r="D99" s="230" t="s">
        <v>282</v>
      </c>
      <c r="E99" s="231" t="s">
        <v>1754</v>
      </c>
      <c r="F99" s="232" t="s">
        <v>1755</v>
      </c>
      <c r="G99" s="233" t="s">
        <v>1479</v>
      </c>
      <c r="H99" s="234">
        <v>1</v>
      </c>
      <c r="I99" s="235"/>
      <c r="J99" s="236">
        <f>ROUND(I99*H99,2)</f>
        <v>0</v>
      </c>
      <c r="K99" s="232" t="s">
        <v>44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236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236</v>
      </c>
      <c r="BM99" s="241" t="s">
        <v>3298</v>
      </c>
    </row>
    <row r="100" s="12" customFormat="1" ht="22.8" customHeight="1">
      <c r="A100" s="12"/>
      <c r="B100" s="214"/>
      <c r="C100" s="215"/>
      <c r="D100" s="216" t="s">
        <v>81</v>
      </c>
      <c r="E100" s="228" t="s">
        <v>1757</v>
      </c>
      <c r="F100" s="228" t="s">
        <v>3232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SUM(P101:P111)</f>
        <v>0</v>
      </c>
      <c r="Q100" s="222"/>
      <c r="R100" s="223">
        <f>SUM(R101:R111)</f>
        <v>0</v>
      </c>
      <c r="S100" s="222"/>
      <c r="T100" s="224">
        <f>SUM(T101:T111)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89</v>
      </c>
      <c r="AT100" s="226" t="s">
        <v>81</v>
      </c>
      <c r="AU100" s="226" t="s">
        <v>89</v>
      </c>
      <c r="AY100" s="225" t="s">
        <v>280</v>
      </c>
      <c r="BK100" s="227">
        <f>SUM(BK101:BK111)</f>
        <v>0</v>
      </c>
    </row>
    <row r="101" s="2" customFormat="1" ht="16.5" customHeight="1">
      <c r="A101" s="41"/>
      <c r="B101" s="42"/>
      <c r="C101" s="230" t="s">
        <v>335</v>
      </c>
      <c r="D101" s="230" t="s">
        <v>282</v>
      </c>
      <c r="E101" s="231" t="s">
        <v>3235</v>
      </c>
      <c r="F101" s="232" t="s">
        <v>3236</v>
      </c>
      <c r="G101" s="233" t="s">
        <v>3237</v>
      </c>
      <c r="H101" s="234">
        <v>0.56000000000000005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236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236</v>
      </c>
      <c r="BM101" s="241" t="s">
        <v>384</v>
      </c>
    </row>
    <row r="102" s="2" customFormat="1" ht="16.5" customHeight="1">
      <c r="A102" s="41"/>
      <c r="B102" s="42"/>
      <c r="C102" s="230" t="s">
        <v>341</v>
      </c>
      <c r="D102" s="230" t="s">
        <v>282</v>
      </c>
      <c r="E102" s="231" t="s">
        <v>3238</v>
      </c>
      <c r="F102" s="232" t="s">
        <v>3239</v>
      </c>
      <c r="G102" s="233" t="s">
        <v>235</v>
      </c>
      <c r="H102" s="234">
        <v>4</v>
      </c>
      <c r="I102" s="235"/>
      <c r="J102" s="236">
        <f>ROUND(I102*H102,2)</f>
        <v>0</v>
      </c>
      <c r="K102" s="232" t="s">
        <v>44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236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236</v>
      </c>
      <c r="BM102" s="241" t="s">
        <v>394</v>
      </c>
    </row>
    <row r="103" s="2" customFormat="1" ht="16.5" customHeight="1">
      <c r="A103" s="41"/>
      <c r="B103" s="42"/>
      <c r="C103" s="230" t="s">
        <v>347</v>
      </c>
      <c r="D103" s="230" t="s">
        <v>282</v>
      </c>
      <c r="E103" s="231" t="s">
        <v>3240</v>
      </c>
      <c r="F103" s="232" t="s">
        <v>3241</v>
      </c>
      <c r="G103" s="233" t="s">
        <v>235</v>
      </c>
      <c r="H103" s="234">
        <v>4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236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236</v>
      </c>
      <c r="BM103" s="241" t="s">
        <v>403</v>
      </c>
    </row>
    <row r="104" s="2" customFormat="1" ht="16.5" customHeight="1">
      <c r="A104" s="41"/>
      <c r="B104" s="42"/>
      <c r="C104" s="230" t="s">
        <v>356</v>
      </c>
      <c r="D104" s="230" t="s">
        <v>282</v>
      </c>
      <c r="E104" s="231" t="s">
        <v>3242</v>
      </c>
      <c r="F104" s="232" t="s">
        <v>3243</v>
      </c>
      <c r="G104" s="233" t="s">
        <v>218</v>
      </c>
      <c r="H104" s="234">
        <v>65</v>
      </c>
      <c r="I104" s="235"/>
      <c r="J104" s="236">
        <f>ROUND(I104*H104,2)</f>
        <v>0</v>
      </c>
      <c r="K104" s="232" t="s">
        <v>44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236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236</v>
      </c>
      <c r="BM104" s="241" t="s">
        <v>415</v>
      </c>
    </row>
    <row r="105" s="2" customFormat="1" ht="16.5" customHeight="1">
      <c r="A105" s="41"/>
      <c r="B105" s="42"/>
      <c r="C105" s="230" t="s">
        <v>363</v>
      </c>
      <c r="D105" s="230" t="s">
        <v>282</v>
      </c>
      <c r="E105" s="231" t="s">
        <v>3246</v>
      </c>
      <c r="F105" s="232" t="s">
        <v>3247</v>
      </c>
      <c r="G105" s="233" t="s">
        <v>235</v>
      </c>
      <c r="H105" s="234">
        <v>33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236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236</v>
      </c>
      <c r="BM105" s="241" t="s">
        <v>428</v>
      </c>
    </row>
    <row r="106" s="2" customFormat="1" ht="16.5" customHeight="1">
      <c r="A106" s="41"/>
      <c r="B106" s="42"/>
      <c r="C106" s="230" t="s">
        <v>8</v>
      </c>
      <c r="D106" s="230" t="s">
        <v>282</v>
      </c>
      <c r="E106" s="231" t="s">
        <v>3248</v>
      </c>
      <c r="F106" s="232" t="s">
        <v>3249</v>
      </c>
      <c r="G106" s="233" t="s">
        <v>218</v>
      </c>
      <c r="H106" s="234">
        <v>65</v>
      </c>
      <c r="I106" s="235"/>
      <c r="J106" s="236">
        <f>ROUND(I106*H106,2)</f>
        <v>0</v>
      </c>
      <c r="K106" s="232" t="s">
        <v>44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236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236</v>
      </c>
      <c r="BM106" s="241" t="s">
        <v>437</v>
      </c>
    </row>
    <row r="107" s="2" customFormat="1" ht="16.5" customHeight="1">
      <c r="A107" s="41"/>
      <c r="B107" s="42"/>
      <c r="C107" s="230" t="s">
        <v>374</v>
      </c>
      <c r="D107" s="230" t="s">
        <v>282</v>
      </c>
      <c r="E107" s="231" t="s">
        <v>3250</v>
      </c>
      <c r="F107" s="232" t="s">
        <v>3251</v>
      </c>
      <c r="G107" s="233" t="s">
        <v>1677</v>
      </c>
      <c r="H107" s="234">
        <v>100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236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236</v>
      </c>
      <c r="BM107" s="241" t="s">
        <v>445</v>
      </c>
    </row>
    <row r="108" s="2" customFormat="1" ht="16.5" customHeight="1">
      <c r="A108" s="41"/>
      <c r="B108" s="42"/>
      <c r="C108" s="230" t="s">
        <v>378</v>
      </c>
      <c r="D108" s="230" t="s">
        <v>282</v>
      </c>
      <c r="E108" s="231" t="s">
        <v>3252</v>
      </c>
      <c r="F108" s="232" t="s">
        <v>3253</v>
      </c>
      <c r="G108" s="233" t="s">
        <v>218</v>
      </c>
      <c r="H108" s="234">
        <v>65</v>
      </c>
      <c r="I108" s="235"/>
      <c r="J108" s="236">
        <f>ROUND(I108*H108,2)</f>
        <v>0</v>
      </c>
      <c r="K108" s="232" t="s">
        <v>44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236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236</v>
      </c>
      <c r="BM108" s="241" t="s">
        <v>455</v>
      </c>
    </row>
    <row r="109" s="2" customFormat="1" ht="16.5" customHeight="1">
      <c r="A109" s="41"/>
      <c r="B109" s="42"/>
      <c r="C109" s="230" t="s">
        <v>384</v>
      </c>
      <c r="D109" s="230" t="s">
        <v>282</v>
      </c>
      <c r="E109" s="231" t="s">
        <v>3254</v>
      </c>
      <c r="F109" s="232" t="s">
        <v>3255</v>
      </c>
      <c r="G109" s="233" t="s">
        <v>218</v>
      </c>
      <c r="H109" s="234">
        <v>65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236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236</v>
      </c>
      <c r="BM109" s="241" t="s">
        <v>466</v>
      </c>
    </row>
    <row r="110" s="2" customFormat="1" ht="16.5" customHeight="1">
      <c r="A110" s="41"/>
      <c r="B110" s="42"/>
      <c r="C110" s="230" t="s">
        <v>388</v>
      </c>
      <c r="D110" s="230" t="s">
        <v>282</v>
      </c>
      <c r="E110" s="231" t="s">
        <v>3256</v>
      </c>
      <c r="F110" s="232" t="s">
        <v>3257</v>
      </c>
      <c r="G110" s="233" t="s">
        <v>235</v>
      </c>
      <c r="H110" s="234">
        <v>7</v>
      </c>
      <c r="I110" s="235"/>
      <c r="J110" s="236">
        <f>ROUND(I110*H110,2)</f>
        <v>0</v>
      </c>
      <c r="K110" s="232" t="s">
        <v>44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236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236</v>
      </c>
      <c r="BM110" s="241" t="s">
        <v>478</v>
      </c>
    </row>
    <row r="111" s="2" customFormat="1" ht="16.5" customHeight="1">
      <c r="A111" s="41"/>
      <c r="B111" s="42"/>
      <c r="C111" s="230" t="s">
        <v>394</v>
      </c>
      <c r="D111" s="230" t="s">
        <v>282</v>
      </c>
      <c r="E111" s="231" t="s">
        <v>3258</v>
      </c>
      <c r="F111" s="232" t="s">
        <v>3259</v>
      </c>
      <c r="G111" s="233" t="s">
        <v>1479</v>
      </c>
      <c r="H111" s="234">
        <v>1</v>
      </c>
      <c r="I111" s="235"/>
      <c r="J111" s="236">
        <f>ROUND(I111*H111,2)</f>
        <v>0</v>
      </c>
      <c r="K111" s="232" t="s">
        <v>44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236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236</v>
      </c>
      <c r="BM111" s="241" t="s">
        <v>3299</v>
      </c>
    </row>
    <row r="112" s="12" customFormat="1" ht="22.8" customHeight="1">
      <c r="A112" s="12"/>
      <c r="B112" s="214"/>
      <c r="C112" s="215"/>
      <c r="D112" s="216" t="s">
        <v>81</v>
      </c>
      <c r="E112" s="228" t="s">
        <v>1873</v>
      </c>
      <c r="F112" s="228" t="s">
        <v>1758</v>
      </c>
      <c r="G112" s="215"/>
      <c r="H112" s="215"/>
      <c r="I112" s="218"/>
      <c r="J112" s="229">
        <f>BK112</f>
        <v>0</v>
      </c>
      <c r="K112" s="215"/>
      <c r="L112" s="220"/>
      <c r="M112" s="221"/>
      <c r="N112" s="222"/>
      <c r="O112" s="222"/>
      <c r="P112" s="223">
        <f>SUM(P113:P120)</f>
        <v>0</v>
      </c>
      <c r="Q112" s="222"/>
      <c r="R112" s="223">
        <f>SUM(R113:R120)</f>
        <v>0</v>
      </c>
      <c r="S112" s="222"/>
      <c r="T112" s="224">
        <f>SUM(T113:T120)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5" t="s">
        <v>297</v>
      </c>
      <c r="AT112" s="226" t="s">
        <v>81</v>
      </c>
      <c r="AU112" s="226" t="s">
        <v>89</v>
      </c>
      <c r="AY112" s="225" t="s">
        <v>280</v>
      </c>
      <c r="BK112" s="227">
        <f>SUM(BK113:BK120)</f>
        <v>0</v>
      </c>
    </row>
    <row r="113" s="2" customFormat="1" ht="16.5" customHeight="1">
      <c r="A113" s="41"/>
      <c r="B113" s="42"/>
      <c r="C113" s="266" t="s">
        <v>7</v>
      </c>
      <c r="D113" s="266" t="s">
        <v>329</v>
      </c>
      <c r="E113" s="267" t="s">
        <v>3263</v>
      </c>
      <c r="F113" s="268" t="s">
        <v>3300</v>
      </c>
      <c r="G113" s="269" t="s">
        <v>1677</v>
      </c>
      <c r="H113" s="270">
        <v>8</v>
      </c>
      <c r="I113" s="271"/>
      <c r="J113" s="272">
        <f>ROUND(I113*H113,2)</f>
        <v>0</v>
      </c>
      <c r="K113" s="268" t="s">
        <v>44</v>
      </c>
      <c r="L113" s="273"/>
      <c r="M113" s="274" t="s">
        <v>44</v>
      </c>
      <c r="N113" s="275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947</v>
      </c>
      <c r="AT113" s="241" t="s">
        <v>329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947</v>
      </c>
      <c r="BM113" s="241" t="s">
        <v>489</v>
      </c>
    </row>
    <row r="114" s="2" customFormat="1" ht="16.5" customHeight="1">
      <c r="A114" s="41"/>
      <c r="B114" s="42"/>
      <c r="C114" s="266" t="s">
        <v>403</v>
      </c>
      <c r="D114" s="266" t="s">
        <v>329</v>
      </c>
      <c r="E114" s="267" t="s">
        <v>3301</v>
      </c>
      <c r="F114" s="268" t="s">
        <v>3302</v>
      </c>
      <c r="G114" s="269" t="s">
        <v>218</v>
      </c>
      <c r="H114" s="270">
        <v>560</v>
      </c>
      <c r="I114" s="271"/>
      <c r="J114" s="272">
        <f>ROUND(I114*H114,2)</f>
        <v>0</v>
      </c>
      <c r="K114" s="268" t="s">
        <v>44</v>
      </c>
      <c r="L114" s="273"/>
      <c r="M114" s="274" t="s">
        <v>44</v>
      </c>
      <c r="N114" s="275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947</v>
      </c>
      <c r="AT114" s="241" t="s">
        <v>329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947</v>
      </c>
      <c r="BM114" s="241" t="s">
        <v>497</v>
      </c>
    </row>
    <row r="115" s="2" customFormat="1" ht="16.5" customHeight="1">
      <c r="A115" s="41"/>
      <c r="B115" s="42"/>
      <c r="C115" s="266" t="s">
        <v>410</v>
      </c>
      <c r="D115" s="266" t="s">
        <v>329</v>
      </c>
      <c r="E115" s="267" t="s">
        <v>3303</v>
      </c>
      <c r="F115" s="268" t="s">
        <v>3304</v>
      </c>
      <c r="G115" s="269" t="s">
        <v>218</v>
      </c>
      <c r="H115" s="270">
        <v>260</v>
      </c>
      <c r="I115" s="271"/>
      <c r="J115" s="272">
        <f>ROUND(I115*H115,2)</f>
        <v>0</v>
      </c>
      <c r="K115" s="268" t="s">
        <v>44</v>
      </c>
      <c r="L115" s="273"/>
      <c r="M115" s="274" t="s">
        <v>44</v>
      </c>
      <c r="N115" s="275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947</v>
      </c>
      <c r="AT115" s="241" t="s">
        <v>329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947</v>
      </c>
      <c r="BM115" s="241" t="s">
        <v>508</v>
      </c>
    </row>
    <row r="116" s="2" customFormat="1" ht="16.5" customHeight="1">
      <c r="A116" s="41"/>
      <c r="B116" s="42"/>
      <c r="C116" s="266" t="s">
        <v>415</v>
      </c>
      <c r="D116" s="266" t="s">
        <v>329</v>
      </c>
      <c r="E116" s="267" t="s">
        <v>3305</v>
      </c>
      <c r="F116" s="268" t="s">
        <v>3295</v>
      </c>
      <c r="G116" s="269" t="s">
        <v>218</v>
      </c>
      <c r="H116" s="270">
        <v>200</v>
      </c>
      <c r="I116" s="271"/>
      <c r="J116" s="272">
        <f>ROUND(I116*H116,2)</f>
        <v>0</v>
      </c>
      <c r="K116" s="268" t="s">
        <v>44</v>
      </c>
      <c r="L116" s="273"/>
      <c r="M116" s="274" t="s">
        <v>44</v>
      </c>
      <c r="N116" s="275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947</v>
      </c>
      <c r="AT116" s="241" t="s">
        <v>329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947</v>
      </c>
      <c r="BM116" s="241" t="s">
        <v>521</v>
      </c>
    </row>
    <row r="117" s="2" customFormat="1" ht="16.5" customHeight="1">
      <c r="A117" s="41"/>
      <c r="B117" s="42"/>
      <c r="C117" s="266" t="s">
        <v>422</v>
      </c>
      <c r="D117" s="266" t="s">
        <v>329</v>
      </c>
      <c r="E117" s="267" t="s">
        <v>3267</v>
      </c>
      <c r="F117" s="268" t="s">
        <v>3268</v>
      </c>
      <c r="G117" s="269" t="s">
        <v>235</v>
      </c>
      <c r="H117" s="270">
        <v>7</v>
      </c>
      <c r="I117" s="271"/>
      <c r="J117" s="272">
        <f>ROUND(I117*H117,2)</f>
        <v>0</v>
      </c>
      <c r="K117" s="268" t="s">
        <v>44</v>
      </c>
      <c r="L117" s="273"/>
      <c r="M117" s="274" t="s">
        <v>44</v>
      </c>
      <c r="N117" s="275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947</v>
      </c>
      <c r="AT117" s="241" t="s">
        <v>329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947</v>
      </c>
      <c r="BM117" s="241" t="s">
        <v>531</v>
      </c>
    </row>
    <row r="118" s="2" customFormat="1" ht="16.5" customHeight="1">
      <c r="A118" s="41"/>
      <c r="B118" s="42"/>
      <c r="C118" s="266" t="s">
        <v>428</v>
      </c>
      <c r="D118" s="266" t="s">
        <v>329</v>
      </c>
      <c r="E118" s="267" t="s">
        <v>3269</v>
      </c>
      <c r="F118" s="268" t="s">
        <v>3270</v>
      </c>
      <c r="G118" s="269" t="s">
        <v>218</v>
      </c>
      <c r="H118" s="270">
        <v>65</v>
      </c>
      <c r="I118" s="271"/>
      <c r="J118" s="272">
        <f>ROUND(I118*H118,2)</f>
        <v>0</v>
      </c>
      <c r="K118" s="268" t="s">
        <v>44</v>
      </c>
      <c r="L118" s="273"/>
      <c r="M118" s="274" t="s">
        <v>44</v>
      </c>
      <c r="N118" s="275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947</v>
      </c>
      <c r="AT118" s="241" t="s">
        <v>329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947</v>
      </c>
      <c r="BM118" s="241" t="s">
        <v>541</v>
      </c>
    </row>
    <row r="119" s="2" customFormat="1" ht="16.5" customHeight="1">
      <c r="A119" s="41"/>
      <c r="B119" s="42"/>
      <c r="C119" s="230" t="s">
        <v>433</v>
      </c>
      <c r="D119" s="230" t="s">
        <v>282</v>
      </c>
      <c r="E119" s="231" t="s">
        <v>1855</v>
      </c>
      <c r="F119" s="232" t="s">
        <v>1856</v>
      </c>
      <c r="G119" s="233" t="s">
        <v>1479</v>
      </c>
      <c r="H119" s="234">
        <v>1</v>
      </c>
      <c r="I119" s="235"/>
      <c r="J119" s="236">
        <f>ROUND(I119*H119,2)</f>
        <v>0</v>
      </c>
      <c r="K119" s="232" t="s">
        <v>44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947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947</v>
      </c>
      <c r="BM119" s="241" t="s">
        <v>3306</v>
      </c>
    </row>
    <row r="120" s="2" customFormat="1" ht="16.5" customHeight="1">
      <c r="A120" s="41"/>
      <c r="B120" s="42"/>
      <c r="C120" s="230" t="s">
        <v>437</v>
      </c>
      <c r="D120" s="230" t="s">
        <v>282</v>
      </c>
      <c r="E120" s="231" t="s">
        <v>1858</v>
      </c>
      <c r="F120" s="232" t="s">
        <v>1859</v>
      </c>
      <c r="G120" s="233" t="s">
        <v>1479</v>
      </c>
      <c r="H120" s="234">
        <v>1</v>
      </c>
      <c r="I120" s="235"/>
      <c r="J120" s="236">
        <f>ROUND(I120*H120,2)</f>
        <v>0</v>
      </c>
      <c r="K120" s="232" t="s">
        <v>44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947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947</v>
      </c>
      <c r="BM120" s="241" t="s">
        <v>3307</v>
      </c>
    </row>
    <row r="121" s="12" customFormat="1" ht="25.92" customHeight="1">
      <c r="A121" s="12"/>
      <c r="B121" s="214"/>
      <c r="C121" s="215"/>
      <c r="D121" s="216" t="s">
        <v>81</v>
      </c>
      <c r="E121" s="217" t="s">
        <v>196</v>
      </c>
      <c r="F121" s="217" t="s">
        <v>2837</v>
      </c>
      <c r="G121" s="215"/>
      <c r="H121" s="215"/>
      <c r="I121" s="218"/>
      <c r="J121" s="219">
        <f>BK121</f>
        <v>0</v>
      </c>
      <c r="K121" s="215"/>
      <c r="L121" s="220"/>
      <c r="M121" s="221"/>
      <c r="N121" s="222"/>
      <c r="O121" s="222"/>
      <c r="P121" s="223">
        <f>P122+P124+P126+P128</f>
        <v>0</v>
      </c>
      <c r="Q121" s="222"/>
      <c r="R121" s="223">
        <f>R122+R124+R126+R128</f>
        <v>0</v>
      </c>
      <c r="S121" s="222"/>
      <c r="T121" s="224">
        <f>T122+T124+T126+T128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307</v>
      </c>
      <c r="AT121" s="226" t="s">
        <v>81</v>
      </c>
      <c r="AU121" s="226" t="s">
        <v>82</v>
      </c>
      <c r="AY121" s="225" t="s">
        <v>280</v>
      </c>
      <c r="BK121" s="227">
        <f>BK122+BK124+BK126+BK128</f>
        <v>0</v>
      </c>
    </row>
    <row r="122" s="12" customFormat="1" ht="22.8" customHeight="1">
      <c r="A122" s="12"/>
      <c r="B122" s="214"/>
      <c r="C122" s="215"/>
      <c r="D122" s="216" t="s">
        <v>81</v>
      </c>
      <c r="E122" s="228" t="s">
        <v>2846</v>
      </c>
      <c r="F122" s="228" t="s">
        <v>2847</v>
      </c>
      <c r="G122" s="215"/>
      <c r="H122" s="215"/>
      <c r="I122" s="218"/>
      <c r="J122" s="229">
        <f>BK122</f>
        <v>0</v>
      </c>
      <c r="K122" s="215"/>
      <c r="L122" s="220"/>
      <c r="M122" s="221"/>
      <c r="N122" s="222"/>
      <c r="O122" s="222"/>
      <c r="P122" s="223">
        <f>P123</f>
        <v>0</v>
      </c>
      <c r="Q122" s="222"/>
      <c r="R122" s="223">
        <f>R123</f>
        <v>0</v>
      </c>
      <c r="S122" s="222"/>
      <c r="T122" s="224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5" t="s">
        <v>307</v>
      </c>
      <c r="AT122" s="226" t="s">
        <v>81</v>
      </c>
      <c r="AU122" s="226" t="s">
        <v>89</v>
      </c>
      <c r="AY122" s="225" t="s">
        <v>280</v>
      </c>
      <c r="BK122" s="227">
        <f>BK123</f>
        <v>0</v>
      </c>
    </row>
    <row r="123" s="2" customFormat="1" ht="16.5" customHeight="1">
      <c r="A123" s="41"/>
      <c r="B123" s="42"/>
      <c r="C123" s="230" t="s">
        <v>441</v>
      </c>
      <c r="D123" s="230" t="s">
        <v>282</v>
      </c>
      <c r="E123" s="231" t="s">
        <v>3274</v>
      </c>
      <c r="F123" s="232" t="s">
        <v>2847</v>
      </c>
      <c r="G123" s="233" t="s">
        <v>1479</v>
      </c>
      <c r="H123" s="234">
        <v>1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3275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3275</v>
      </c>
      <c r="BM123" s="241" t="s">
        <v>3308</v>
      </c>
    </row>
    <row r="124" s="12" customFormat="1" ht="22.8" customHeight="1">
      <c r="A124" s="12"/>
      <c r="B124" s="214"/>
      <c r="C124" s="215"/>
      <c r="D124" s="216" t="s">
        <v>81</v>
      </c>
      <c r="E124" s="228" t="s">
        <v>2854</v>
      </c>
      <c r="F124" s="228" t="s">
        <v>2855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P125</f>
        <v>0</v>
      </c>
      <c r="Q124" s="222"/>
      <c r="R124" s="223">
        <f>R125</f>
        <v>0</v>
      </c>
      <c r="S124" s="222"/>
      <c r="T124" s="224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5" t="s">
        <v>307</v>
      </c>
      <c r="AT124" s="226" t="s">
        <v>81</v>
      </c>
      <c r="AU124" s="226" t="s">
        <v>89</v>
      </c>
      <c r="AY124" s="225" t="s">
        <v>280</v>
      </c>
      <c r="BK124" s="227">
        <f>BK125</f>
        <v>0</v>
      </c>
    </row>
    <row r="125" s="2" customFormat="1" ht="16.5" customHeight="1">
      <c r="A125" s="41"/>
      <c r="B125" s="42"/>
      <c r="C125" s="230" t="s">
        <v>445</v>
      </c>
      <c r="D125" s="230" t="s">
        <v>282</v>
      </c>
      <c r="E125" s="231" t="s">
        <v>3277</v>
      </c>
      <c r="F125" s="232" t="s">
        <v>2855</v>
      </c>
      <c r="G125" s="233" t="s">
        <v>1479</v>
      </c>
      <c r="H125" s="234">
        <v>1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3275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3275</v>
      </c>
      <c r="BM125" s="241" t="s">
        <v>3309</v>
      </c>
    </row>
    <row r="126" s="12" customFormat="1" ht="22.8" customHeight="1">
      <c r="A126" s="12"/>
      <c r="B126" s="214"/>
      <c r="C126" s="215"/>
      <c r="D126" s="216" t="s">
        <v>81</v>
      </c>
      <c r="E126" s="228" t="s">
        <v>3279</v>
      </c>
      <c r="F126" s="228" t="s">
        <v>3280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P127</f>
        <v>0</v>
      </c>
      <c r="Q126" s="222"/>
      <c r="R126" s="223">
        <f>R127</f>
        <v>0</v>
      </c>
      <c r="S126" s="222"/>
      <c r="T126" s="22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307</v>
      </c>
      <c r="AT126" s="226" t="s">
        <v>81</v>
      </c>
      <c r="AU126" s="226" t="s">
        <v>89</v>
      </c>
      <c r="AY126" s="225" t="s">
        <v>280</v>
      </c>
      <c r="BK126" s="227">
        <f>BK127</f>
        <v>0</v>
      </c>
    </row>
    <row r="127" s="2" customFormat="1" ht="16.5" customHeight="1">
      <c r="A127" s="41"/>
      <c r="B127" s="42"/>
      <c r="C127" s="230" t="s">
        <v>449</v>
      </c>
      <c r="D127" s="230" t="s">
        <v>282</v>
      </c>
      <c r="E127" s="231" t="s">
        <v>3281</v>
      </c>
      <c r="F127" s="232" t="s">
        <v>3280</v>
      </c>
      <c r="G127" s="233" t="s">
        <v>1479</v>
      </c>
      <c r="H127" s="234">
        <v>1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3275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3275</v>
      </c>
      <c r="BM127" s="241" t="s">
        <v>3310</v>
      </c>
    </row>
    <row r="128" s="12" customFormat="1" ht="22.8" customHeight="1">
      <c r="A128" s="12"/>
      <c r="B128" s="214"/>
      <c r="C128" s="215"/>
      <c r="D128" s="216" t="s">
        <v>81</v>
      </c>
      <c r="E128" s="228" t="s">
        <v>3283</v>
      </c>
      <c r="F128" s="228" t="s">
        <v>3193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P129</f>
        <v>0</v>
      </c>
      <c r="Q128" s="222"/>
      <c r="R128" s="223">
        <f>R129</f>
        <v>0</v>
      </c>
      <c r="S128" s="222"/>
      <c r="T128" s="22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5" t="s">
        <v>307</v>
      </c>
      <c r="AT128" s="226" t="s">
        <v>81</v>
      </c>
      <c r="AU128" s="226" t="s">
        <v>89</v>
      </c>
      <c r="AY128" s="225" t="s">
        <v>280</v>
      </c>
      <c r="BK128" s="227">
        <f>BK129</f>
        <v>0</v>
      </c>
    </row>
    <row r="129" s="2" customFormat="1" ht="16.5" customHeight="1">
      <c r="A129" s="41"/>
      <c r="B129" s="42"/>
      <c r="C129" s="230" t="s">
        <v>455</v>
      </c>
      <c r="D129" s="230" t="s">
        <v>282</v>
      </c>
      <c r="E129" s="231" t="s">
        <v>3284</v>
      </c>
      <c r="F129" s="232" t="s">
        <v>3193</v>
      </c>
      <c r="G129" s="233" t="s">
        <v>1479</v>
      </c>
      <c r="H129" s="234">
        <v>1</v>
      </c>
      <c r="I129" s="235"/>
      <c r="J129" s="236">
        <f>ROUND(I129*H129,2)</f>
        <v>0</v>
      </c>
      <c r="K129" s="232" t="s">
        <v>285</v>
      </c>
      <c r="L129" s="47"/>
      <c r="M129" s="304" t="s">
        <v>44</v>
      </c>
      <c r="N129" s="305" t="s">
        <v>53</v>
      </c>
      <c r="O129" s="306"/>
      <c r="P129" s="307">
        <f>O129*H129</f>
        <v>0</v>
      </c>
      <c r="Q129" s="307">
        <v>0</v>
      </c>
      <c r="R129" s="307">
        <f>Q129*H129</f>
        <v>0</v>
      </c>
      <c r="S129" s="307">
        <v>0</v>
      </c>
      <c r="T129" s="308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3275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3275</v>
      </c>
      <c r="BM129" s="241" t="s">
        <v>3311</v>
      </c>
    </row>
    <row r="130" s="2" customFormat="1" ht="6.96" customHeight="1">
      <c r="A130" s="41"/>
      <c r="B130" s="62"/>
      <c r="C130" s="63"/>
      <c r="D130" s="63"/>
      <c r="E130" s="63"/>
      <c r="F130" s="63"/>
      <c r="G130" s="63"/>
      <c r="H130" s="63"/>
      <c r="I130" s="179"/>
      <c r="J130" s="63"/>
      <c r="K130" s="63"/>
      <c r="L130" s="47"/>
      <c r="M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</sheetData>
  <sheetProtection sheet="1" autoFilter="0" formatColumns="0" formatRows="0" objects="1" scenarios="1" spinCount="100000" saltValue="hZ14Rgms2O1heY3QYsZjLk/yR+lyuGVbsG5y9G4gCjR6mISf20fLT26A90YBSbgBovAgtykyKuWOHRfsZT+30Q==" hashValue="IM6szcppCRVKxjWJ6/VUisv9eGA+k+i7+bj2Db1onYN0IjnefyFAAJ/QxIeG9+9+zga5UQcoDX9hAkUl4KhZ2Q==" algorithmName="SHA-512" password="CC35"/>
  <autoFilter ref="C87:K12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148</v>
      </c>
      <c r="AZ2" s="142" t="s">
        <v>2513</v>
      </c>
      <c r="BA2" s="142" t="s">
        <v>2514</v>
      </c>
      <c r="BB2" s="142" t="s">
        <v>218</v>
      </c>
      <c r="BC2" s="142" t="s">
        <v>2515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3312</v>
      </c>
      <c r="BA3" s="142" t="s">
        <v>2517</v>
      </c>
      <c r="BB3" s="142" t="s">
        <v>218</v>
      </c>
      <c r="BC3" s="142" t="s">
        <v>3313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3314</v>
      </c>
      <c r="BA4" s="142" t="s">
        <v>3315</v>
      </c>
      <c r="BB4" s="142" t="s">
        <v>218</v>
      </c>
      <c r="BC4" s="142" t="s">
        <v>3316</v>
      </c>
      <c r="BD4" s="142" t="s">
        <v>91</v>
      </c>
    </row>
    <row r="5" s="1" customFormat="1" ht="6.96" customHeight="1">
      <c r="B5" s="22"/>
      <c r="I5" s="141"/>
      <c r="L5" s="22"/>
      <c r="AZ5" s="142" t="s">
        <v>3317</v>
      </c>
      <c r="BA5" s="142" t="s">
        <v>3318</v>
      </c>
      <c r="BB5" s="142" t="s">
        <v>218</v>
      </c>
      <c r="BC5" s="142" t="s">
        <v>3319</v>
      </c>
      <c r="BD5" s="142" t="s">
        <v>91</v>
      </c>
    </row>
    <row r="6" s="1" customFormat="1" ht="12" customHeight="1">
      <c r="B6" s="22"/>
      <c r="D6" s="148" t="s">
        <v>16</v>
      </c>
      <c r="I6" s="141"/>
      <c r="L6" s="22"/>
      <c r="AZ6" s="142" t="s">
        <v>3320</v>
      </c>
      <c r="BA6" s="142" t="s">
        <v>3321</v>
      </c>
      <c r="BB6" s="142" t="s">
        <v>218</v>
      </c>
      <c r="BC6" s="142" t="s">
        <v>3322</v>
      </c>
      <c r="BD6" s="142" t="s">
        <v>91</v>
      </c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  <c r="AZ7" s="142" t="s">
        <v>3323</v>
      </c>
      <c r="BA7" s="142" t="s">
        <v>3324</v>
      </c>
      <c r="BB7" s="142" t="s">
        <v>218</v>
      </c>
      <c r="BC7" s="142" t="s">
        <v>3325</v>
      </c>
      <c r="BD7" s="142" t="s">
        <v>91</v>
      </c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3326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3327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ROUND(J91,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ROUND((SUM(BE91:BE257)),  2)</f>
        <v>0</v>
      </c>
      <c r="G35" s="41"/>
      <c r="H35" s="41"/>
      <c r="I35" s="168">
        <v>0.20999999999999999</v>
      </c>
      <c r="J35" s="167">
        <f>ROUND(((SUM(BE91:BE257))*I35),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ROUND((SUM(BF91:BF257)),  2)</f>
        <v>0</v>
      </c>
      <c r="G36" s="41"/>
      <c r="H36" s="41"/>
      <c r="I36" s="168">
        <v>0.14999999999999999</v>
      </c>
      <c r="J36" s="167">
        <f>ROUND(((SUM(BF91:BF257))*I36),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ROUND((SUM(BG91:BG257)),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ROUND((SUM(BH91:BH257)),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ROUND((SUM(BI91:BI257)),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3326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40a - Potrubí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J91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J92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J93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243</v>
      </c>
      <c r="E66" s="198"/>
      <c r="F66" s="198"/>
      <c r="G66" s="198"/>
      <c r="H66" s="198"/>
      <c r="I66" s="199"/>
      <c r="J66" s="200">
        <f>J174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245</v>
      </c>
      <c r="E67" s="198"/>
      <c r="F67" s="198"/>
      <c r="G67" s="198"/>
      <c r="H67" s="198"/>
      <c r="I67" s="199"/>
      <c r="J67" s="200">
        <f>J183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2520</v>
      </c>
      <c r="E68" s="198"/>
      <c r="F68" s="198"/>
      <c r="G68" s="198"/>
      <c r="H68" s="198"/>
      <c r="I68" s="199"/>
      <c r="J68" s="200">
        <f>J188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248</v>
      </c>
      <c r="E69" s="198"/>
      <c r="F69" s="198"/>
      <c r="G69" s="198"/>
      <c r="H69" s="198"/>
      <c r="I69" s="199"/>
      <c r="J69" s="200">
        <f>J256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1"/>
      <c r="B70" s="42"/>
      <c r="C70" s="43"/>
      <c r="D70" s="43"/>
      <c r="E70" s="43"/>
      <c r="F70" s="43"/>
      <c r="G70" s="43"/>
      <c r="H70" s="43"/>
      <c r="I70" s="150"/>
      <c r="J70" s="43"/>
      <c r="K70" s="4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6.96" customHeight="1">
      <c r="A71" s="41"/>
      <c r="B71" s="62"/>
      <c r="C71" s="63"/>
      <c r="D71" s="63"/>
      <c r="E71" s="63"/>
      <c r="F71" s="63"/>
      <c r="G71" s="63"/>
      <c r="H71" s="63"/>
      <c r="I71" s="179"/>
      <c r="J71" s="63"/>
      <c r="K71" s="6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="2" customFormat="1" ht="6.96" customHeight="1">
      <c r="A75" s="41"/>
      <c r="B75" s="64"/>
      <c r="C75" s="65"/>
      <c r="D75" s="65"/>
      <c r="E75" s="65"/>
      <c r="F75" s="65"/>
      <c r="G75" s="65"/>
      <c r="H75" s="65"/>
      <c r="I75" s="182"/>
      <c r="J75" s="65"/>
      <c r="K75" s="65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24.96" customHeight="1">
      <c r="A76" s="41"/>
      <c r="B76" s="42"/>
      <c r="C76" s="25" t="s">
        <v>265</v>
      </c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183" t="str">
        <f>E7</f>
        <v>Revitalizace Jižního náměstí</v>
      </c>
      <c r="F79" s="34"/>
      <c r="G79" s="34"/>
      <c r="H79" s="34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1" customFormat="1" ht="12" customHeight="1">
      <c r="B80" s="23"/>
      <c r="C80" s="34" t="s">
        <v>220</v>
      </c>
      <c r="D80" s="24"/>
      <c r="E80" s="24"/>
      <c r="F80" s="24"/>
      <c r="G80" s="24"/>
      <c r="H80" s="24"/>
      <c r="I80" s="141"/>
      <c r="J80" s="24"/>
      <c r="K80" s="24"/>
      <c r="L80" s="22"/>
    </row>
    <row r="81" s="2" customFormat="1" ht="16.5" customHeight="1">
      <c r="A81" s="41"/>
      <c r="B81" s="42"/>
      <c r="C81" s="43"/>
      <c r="D81" s="43"/>
      <c r="E81" s="183" t="s">
        <v>3326</v>
      </c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228</v>
      </c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6.5" customHeight="1">
      <c r="A83" s="41"/>
      <c r="B83" s="42"/>
      <c r="C83" s="43"/>
      <c r="D83" s="43"/>
      <c r="E83" s="72" t="str">
        <f>E11</f>
        <v>40a - Potrubí</v>
      </c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6.96" customHeight="1">
      <c r="A84" s="41"/>
      <c r="B84" s="42"/>
      <c r="C84" s="43"/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22</v>
      </c>
      <c r="D85" s="43"/>
      <c r="E85" s="43"/>
      <c r="F85" s="29" t="str">
        <f>F14</f>
        <v>Praha 14</v>
      </c>
      <c r="G85" s="43"/>
      <c r="H85" s="43"/>
      <c r="I85" s="153" t="s">
        <v>24</v>
      </c>
      <c r="J85" s="75" t="str">
        <f>IF(J14="","",J14)</f>
        <v>17. 10. 2019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27.9" customHeight="1">
      <c r="A87" s="41"/>
      <c r="B87" s="42"/>
      <c r="C87" s="34" t="s">
        <v>30</v>
      </c>
      <c r="D87" s="43"/>
      <c r="E87" s="43"/>
      <c r="F87" s="29" t="str">
        <f>E17</f>
        <v>TSK hl. m. Prahy a.s.</v>
      </c>
      <c r="G87" s="43"/>
      <c r="H87" s="43"/>
      <c r="I87" s="153" t="s">
        <v>38</v>
      </c>
      <c r="J87" s="39" t="str">
        <f>E23</f>
        <v>d plus projektová a inženýrská a.s.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5.15" customHeight="1">
      <c r="A88" s="41"/>
      <c r="B88" s="42"/>
      <c r="C88" s="34" t="s">
        <v>36</v>
      </c>
      <c r="D88" s="43"/>
      <c r="E88" s="43"/>
      <c r="F88" s="29" t="str">
        <f>IF(E20="","",E20)</f>
        <v>Vyplň údaj</v>
      </c>
      <c r="G88" s="43"/>
      <c r="H88" s="43"/>
      <c r="I88" s="153" t="s">
        <v>43</v>
      </c>
      <c r="J88" s="39" t="str">
        <f>E26</f>
        <v xml:space="preserve"> </v>
      </c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0.32" customHeight="1">
      <c r="A89" s="41"/>
      <c r="B89" s="42"/>
      <c r="C89" s="43"/>
      <c r="D89" s="43"/>
      <c r="E89" s="43"/>
      <c r="F89" s="43"/>
      <c r="G89" s="43"/>
      <c r="H89" s="43"/>
      <c r="I89" s="150"/>
      <c r="J89" s="43"/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11" customFormat="1" ht="29.28" customHeight="1">
      <c r="A90" s="202"/>
      <c r="B90" s="203"/>
      <c r="C90" s="204" t="s">
        <v>266</v>
      </c>
      <c r="D90" s="205" t="s">
        <v>67</v>
      </c>
      <c r="E90" s="205" t="s">
        <v>63</v>
      </c>
      <c r="F90" s="205" t="s">
        <v>64</v>
      </c>
      <c r="G90" s="205" t="s">
        <v>267</v>
      </c>
      <c r="H90" s="205" t="s">
        <v>268</v>
      </c>
      <c r="I90" s="206" t="s">
        <v>269</v>
      </c>
      <c r="J90" s="205" t="s">
        <v>239</v>
      </c>
      <c r="K90" s="207" t="s">
        <v>270</v>
      </c>
      <c r="L90" s="208"/>
      <c r="M90" s="95" t="s">
        <v>44</v>
      </c>
      <c r="N90" s="96" t="s">
        <v>52</v>
      </c>
      <c r="O90" s="96" t="s">
        <v>271</v>
      </c>
      <c r="P90" s="96" t="s">
        <v>272</v>
      </c>
      <c r="Q90" s="96" t="s">
        <v>273</v>
      </c>
      <c r="R90" s="96" t="s">
        <v>274</v>
      </c>
      <c r="S90" s="96" t="s">
        <v>275</v>
      </c>
      <c r="T90" s="97" t="s">
        <v>276</v>
      </c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</row>
    <row r="91" s="2" customFormat="1" ht="22.8" customHeight="1">
      <c r="A91" s="41"/>
      <c r="B91" s="42"/>
      <c r="C91" s="102" t="s">
        <v>277</v>
      </c>
      <c r="D91" s="43"/>
      <c r="E91" s="43"/>
      <c r="F91" s="43"/>
      <c r="G91" s="43"/>
      <c r="H91" s="43"/>
      <c r="I91" s="150"/>
      <c r="J91" s="209">
        <f>BK91</f>
        <v>0</v>
      </c>
      <c r="K91" s="43"/>
      <c r="L91" s="47"/>
      <c r="M91" s="98"/>
      <c r="N91" s="210"/>
      <c r="O91" s="99"/>
      <c r="P91" s="211">
        <f>P92</f>
        <v>0</v>
      </c>
      <c r="Q91" s="99"/>
      <c r="R91" s="211">
        <f>R92</f>
        <v>419.62269080000004</v>
      </c>
      <c r="S91" s="99"/>
      <c r="T91" s="212">
        <f>T92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81</v>
      </c>
      <c r="AU91" s="19" t="s">
        <v>240</v>
      </c>
      <c r="BK91" s="213">
        <f>BK92</f>
        <v>0</v>
      </c>
    </row>
    <row r="92" s="12" customFormat="1" ht="25.92" customHeight="1">
      <c r="A92" s="12"/>
      <c r="B92" s="214"/>
      <c r="C92" s="215"/>
      <c r="D92" s="216" t="s">
        <v>81</v>
      </c>
      <c r="E92" s="217" t="s">
        <v>278</v>
      </c>
      <c r="F92" s="217" t="s">
        <v>279</v>
      </c>
      <c r="G92" s="215"/>
      <c r="H92" s="215"/>
      <c r="I92" s="218"/>
      <c r="J92" s="219">
        <f>BK92</f>
        <v>0</v>
      </c>
      <c r="K92" s="215"/>
      <c r="L92" s="220"/>
      <c r="M92" s="221"/>
      <c r="N92" s="222"/>
      <c r="O92" s="222"/>
      <c r="P92" s="223">
        <f>P93+P174+P183+P188+P256</f>
        <v>0</v>
      </c>
      <c r="Q92" s="222"/>
      <c r="R92" s="223">
        <f>R93+R174+R183+R188+R256</f>
        <v>419.62269080000004</v>
      </c>
      <c r="S92" s="222"/>
      <c r="T92" s="224">
        <f>T93+T174+T183+T188+T256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5" t="s">
        <v>89</v>
      </c>
      <c r="AT92" s="226" t="s">
        <v>81</v>
      </c>
      <c r="AU92" s="226" t="s">
        <v>82</v>
      </c>
      <c r="AY92" s="225" t="s">
        <v>280</v>
      </c>
      <c r="BK92" s="227">
        <f>BK93+BK174+BK183+BK188+BK256</f>
        <v>0</v>
      </c>
    </row>
    <row r="93" s="12" customFormat="1" ht="22.8" customHeight="1">
      <c r="A93" s="12"/>
      <c r="B93" s="214"/>
      <c r="C93" s="215"/>
      <c r="D93" s="216" t="s">
        <v>81</v>
      </c>
      <c r="E93" s="228" t="s">
        <v>89</v>
      </c>
      <c r="F93" s="228" t="s">
        <v>281</v>
      </c>
      <c r="G93" s="215"/>
      <c r="H93" s="215"/>
      <c r="I93" s="218"/>
      <c r="J93" s="229">
        <f>BK93</f>
        <v>0</v>
      </c>
      <c r="K93" s="215"/>
      <c r="L93" s="220"/>
      <c r="M93" s="221"/>
      <c r="N93" s="222"/>
      <c r="O93" s="222"/>
      <c r="P93" s="223">
        <f>SUM(P94:P173)</f>
        <v>0</v>
      </c>
      <c r="Q93" s="222"/>
      <c r="R93" s="223">
        <f>SUM(R94:R173)</f>
        <v>377.94278480000003</v>
      </c>
      <c r="S93" s="222"/>
      <c r="T93" s="224">
        <f>SUM(T94:T173)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5" t="s">
        <v>89</v>
      </c>
      <c r="AT93" s="226" t="s">
        <v>81</v>
      </c>
      <c r="AU93" s="226" t="s">
        <v>89</v>
      </c>
      <c r="AY93" s="225" t="s">
        <v>280</v>
      </c>
      <c r="BK93" s="227">
        <f>SUM(BK94:BK173)</f>
        <v>0</v>
      </c>
    </row>
    <row r="94" s="2" customFormat="1" ht="24" customHeight="1">
      <c r="A94" s="41"/>
      <c r="B94" s="42"/>
      <c r="C94" s="230" t="s">
        <v>89</v>
      </c>
      <c r="D94" s="230" t="s">
        <v>282</v>
      </c>
      <c r="E94" s="231" t="s">
        <v>2737</v>
      </c>
      <c r="F94" s="232" t="s">
        <v>2738</v>
      </c>
      <c r="G94" s="233" t="s">
        <v>2739</v>
      </c>
      <c r="H94" s="234">
        <v>720</v>
      </c>
      <c r="I94" s="235"/>
      <c r="J94" s="236">
        <f>ROUND(I94*H94,2)</f>
        <v>0</v>
      </c>
      <c r="K94" s="232" t="s">
        <v>285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286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286</v>
      </c>
      <c r="BM94" s="241" t="s">
        <v>3328</v>
      </c>
    </row>
    <row r="95" s="13" customFormat="1">
      <c r="A95" s="13"/>
      <c r="B95" s="243"/>
      <c r="C95" s="244"/>
      <c r="D95" s="245" t="s">
        <v>288</v>
      </c>
      <c r="E95" s="246" t="s">
        <v>44</v>
      </c>
      <c r="F95" s="247" t="s">
        <v>3329</v>
      </c>
      <c r="G95" s="244"/>
      <c r="H95" s="248">
        <v>720</v>
      </c>
      <c r="I95" s="249"/>
      <c r="J95" s="244"/>
      <c r="K95" s="244"/>
      <c r="L95" s="250"/>
      <c r="M95" s="251"/>
      <c r="N95" s="252"/>
      <c r="O95" s="252"/>
      <c r="P95" s="252"/>
      <c r="Q95" s="252"/>
      <c r="R95" s="252"/>
      <c r="S95" s="252"/>
      <c r="T95" s="25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4" t="s">
        <v>288</v>
      </c>
      <c r="AU95" s="254" t="s">
        <v>91</v>
      </c>
      <c r="AV95" s="13" t="s">
        <v>91</v>
      </c>
      <c r="AW95" s="13" t="s">
        <v>42</v>
      </c>
      <c r="AX95" s="13" t="s">
        <v>89</v>
      </c>
      <c r="AY95" s="254" t="s">
        <v>280</v>
      </c>
    </row>
    <row r="96" s="2" customFormat="1" ht="36" customHeight="1">
      <c r="A96" s="41"/>
      <c r="B96" s="42"/>
      <c r="C96" s="230" t="s">
        <v>91</v>
      </c>
      <c r="D96" s="230" t="s">
        <v>282</v>
      </c>
      <c r="E96" s="231" t="s">
        <v>3330</v>
      </c>
      <c r="F96" s="232" t="s">
        <v>3331</v>
      </c>
      <c r="G96" s="233" t="s">
        <v>2742</v>
      </c>
      <c r="H96" s="234">
        <v>30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3332</v>
      </c>
    </row>
    <row r="97" s="13" customFormat="1">
      <c r="A97" s="13"/>
      <c r="B97" s="243"/>
      <c r="C97" s="244"/>
      <c r="D97" s="245" t="s">
        <v>288</v>
      </c>
      <c r="E97" s="246" t="s">
        <v>44</v>
      </c>
      <c r="F97" s="247" t="s">
        <v>445</v>
      </c>
      <c r="G97" s="244"/>
      <c r="H97" s="248">
        <v>30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42</v>
      </c>
      <c r="AX97" s="13" t="s">
        <v>89</v>
      </c>
      <c r="AY97" s="254" t="s">
        <v>280</v>
      </c>
    </row>
    <row r="98" s="2" customFormat="1" ht="36" customHeight="1">
      <c r="A98" s="41"/>
      <c r="B98" s="42"/>
      <c r="C98" s="230" t="s">
        <v>297</v>
      </c>
      <c r="D98" s="230" t="s">
        <v>282</v>
      </c>
      <c r="E98" s="231" t="s">
        <v>2521</v>
      </c>
      <c r="F98" s="232" t="s">
        <v>2522</v>
      </c>
      <c r="G98" s="233" t="s">
        <v>235</v>
      </c>
      <c r="H98" s="234">
        <v>928.27800000000002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3333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3334</v>
      </c>
      <c r="G99" s="244"/>
      <c r="H99" s="248">
        <v>928.27800000000002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89</v>
      </c>
      <c r="AY99" s="254" t="s">
        <v>280</v>
      </c>
    </row>
    <row r="100" s="2" customFormat="1" ht="48" customHeight="1">
      <c r="A100" s="41"/>
      <c r="B100" s="42"/>
      <c r="C100" s="230" t="s">
        <v>286</v>
      </c>
      <c r="D100" s="230" t="s">
        <v>282</v>
      </c>
      <c r="E100" s="231" t="s">
        <v>3335</v>
      </c>
      <c r="F100" s="232" t="s">
        <v>3336</v>
      </c>
      <c r="G100" s="233" t="s">
        <v>235</v>
      </c>
      <c r="H100" s="234">
        <v>1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3337</v>
      </c>
    </row>
    <row r="101" s="13" customFormat="1">
      <c r="A101" s="13"/>
      <c r="B101" s="243"/>
      <c r="C101" s="244"/>
      <c r="D101" s="245" t="s">
        <v>288</v>
      </c>
      <c r="E101" s="246" t="s">
        <v>44</v>
      </c>
      <c r="F101" s="247" t="s">
        <v>3338</v>
      </c>
      <c r="G101" s="244"/>
      <c r="H101" s="248">
        <v>1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42</v>
      </c>
      <c r="AX101" s="13" t="s">
        <v>89</v>
      </c>
      <c r="AY101" s="254" t="s">
        <v>280</v>
      </c>
    </row>
    <row r="102" s="2" customFormat="1" ht="48" customHeight="1">
      <c r="A102" s="41"/>
      <c r="B102" s="42"/>
      <c r="C102" s="230" t="s">
        <v>307</v>
      </c>
      <c r="D102" s="230" t="s">
        <v>282</v>
      </c>
      <c r="E102" s="231" t="s">
        <v>2033</v>
      </c>
      <c r="F102" s="232" t="s">
        <v>2034</v>
      </c>
      <c r="G102" s="233" t="s">
        <v>235</v>
      </c>
      <c r="H102" s="234">
        <v>0.29999999999999999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3339</v>
      </c>
    </row>
    <row r="103" s="13" customFormat="1">
      <c r="A103" s="13"/>
      <c r="B103" s="243"/>
      <c r="C103" s="244"/>
      <c r="D103" s="245" t="s">
        <v>288</v>
      </c>
      <c r="E103" s="244"/>
      <c r="F103" s="247" t="s">
        <v>3340</v>
      </c>
      <c r="G103" s="244"/>
      <c r="H103" s="248">
        <v>0.29999999999999999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</v>
      </c>
      <c r="AX103" s="13" t="s">
        <v>89</v>
      </c>
      <c r="AY103" s="254" t="s">
        <v>280</v>
      </c>
    </row>
    <row r="104" s="2" customFormat="1" ht="48" customHeight="1">
      <c r="A104" s="41"/>
      <c r="B104" s="42"/>
      <c r="C104" s="230" t="s">
        <v>311</v>
      </c>
      <c r="D104" s="230" t="s">
        <v>282</v>
      </c>
      <c r="E104" s="231" t="s">
        <v>2525</v>
      </c>
      <c r="F104" s="232" t="s">
        <v>2526</v>
      </c>
      <c r="G104" s="233" t="s">
        <v>235</v>
      </c>
      <c r="H104" s="234">
        <v>696.20899999999995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3341</v>
      </c>
    </row>
    <row r="105" s="2" customFormat="1">
      <c r="A105" s="41"/>
      <c r="B105" s="42"/>
      <c r="C105" s="43"/>
      <c r="D105" s="245" t="s">
        <v>360</v>
      </c>
      <c r="E105" s="43"/>
      <c r="F105" s="276" t="s">
        <v>3342</v>
      </c>
      <c r="G105" s="43"/>
      <c r="H105" s="43"/>
      <c r="I105" s="150"/>
      <c r="J105" s="43"/>
      <c r="K105" s="43"/>
      <c r="L105" s="47"/>
      <c r="M105" s="277"/>
      <c r="N105" s="278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360</v>
      </c>
      <c r="AU105" s="19" t="s">
        <v>91</v>
      </c>
    </row>
    <row r="106" s="13" customFormat="1">
      <c r="A106" s="13"/>
      <c r="B106" s="243"/>
      <c r="C106" s="244"/>
      <c r="D106" s="245" t="s">
        <v>288</v>
      </c>
      <c r="E106" s="246" t="s">
        <v>2513</v>
      </c>
      <c r="F106" s="247" t="s">
        <v>2529</v>
      </c>
      <c r="G106" s="244"/>
      <c r="H106" s="248">
        <v>0.90000000000000002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3" customFormat="1">
      <c r="A107" s="13"/>
      <c r="B107" s="243"/>
      <c r="C107" s="244"/>
      <c r="D107" s="245" t="s">
        <v>288</v>
      </c>
      <c r="E107" s="246" t="s">
        <v>3312</v>
      </c>
      <c r="F107" s="247" t="s">
        <v>3343</v>
      </c>
      <c r="G107" s="244"/>
      <c r="H107" s="248">
        <v>2.2000000000000002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82</v>
      </c>
      <c r="AY107" s="254" t="s">
        <v>280</v>
      </c>
    </row>
    <row r="108" s="13" customFormat="1">
      <c r="A108" s="13"/>
      <c r="B108" s="243"/>
      <c r="C108" s="244"/>
      <c r="D108" s="245" t="s">
        <v>288</v>
      </c>
      <c r="E108" s="246" t="s">
        <v>3323</v>
      </c>
      <c r="F108" s="247" t="s">
        <v>3344</v>
      </c>
      <c r="G108" s="244"/>
      <c r="H108" s="248">
        <v>2.8999999999999999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3" customFormat="1">
      <c r="A109" s="13"/>
      <c r="B109" s="243"/>
      <c r="C109" s="244"/>
      <c r="D109" s="245" t="s">
        <v>288</v>
      </c>
      <c r="E109" s="246" t="s">
        <v>44</v>
      </c>
      <c r="F109" s="247" t="s">
        <v>3345</v>
      </c>
      <c r="G109" s="244"/>
      <c r="H109" s="248">
        <v>696.20899999999995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42</v>
      </c>
      <c r="AX109" s="13" t="s">
        <v>89</v>
      </c>
      <c r="AY109" s="254" t="s">
        <v>280</v>
      </c>
    </row>
    <row r="110" s="2" customFormat="1" ht="60" customHeight="1">
      <c r="A110" s="41"/>
      <c r="B110" s="42"/>
      <c r="C110" s="230" t="s">
        <v>316</v>
      </c>
      <c r="D110" s="230" t="s">
        <v>282</v>
      </c>
      <c r="E110" s="231" t="s">
        <v>2531</v>
      </c>
      <c r="F110" s="232" t="s">
        <v>2532</v>
      </c>
      <c r="G110" s="233" t="s">
        <v>235</v>
      </c>
      <c r="H110" s="234">
        <v>208.863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3346</v>
      </c>
    </row>
    <row r="111" s="13" customFormat="1">
      <c r="A111" s="13"/>
      <c r="B111" s="243"/>
      <c r="C111" s="244"/>
      <c r="D111" s="245" t="s">
        <v>288</v>
      </c>
      <c r="E111" s="244"/>
      <c r="F111" s="247" t="s">
        <v>3347</v>
      </c>
      <c r="G111" s="244"/>
      <c r="H111" s="248">
        <v>208.863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</v>
      </c>
      <c r="AX111" s="13" t="s">
        <v>89</v>
      </c>
      <c r="AY111" s="254" t="s">
        <v>280</v>
      </c>
    </row>
    <row r="112" s="2" customFormat="1" ht="48" customHeight="1">
      <c r="A112" s="41"/>
      <c r="B112" s="42"/>
      <c r="C112" s="230" t="s">
        <v>323</v>
      </c>
      <c r="D112" s="230" t="s">
        <v>282</v>
      </c>
      <c r="E112" s="231" t="s">
        <v>3348</v>
      </c>
      <c r="F112" s="232" t="s">
        <v>3349</v>
      </c>
      <c r="G112" s="233" t="s">
        <v>235</v>
      </c>
      <c r="H112" s="234">
        <v>232.06999999999999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3350</v>
      </c>
    </row>
    <row r="113" s="2" customFormat="1">
      <c r="A113" s="41"/>
      <c r="B113" s="42"/>
      <c r="C113" s="43"/>
      <c r="D113" s="245" t="s">
        <v>360</v>
      </c>
      <c r="E113" s="43"/>
      <c r="F113" s="276" t="s">
        <v>3351</v>
      </c>
      <c r="G113" s="43"/>
      <c r="H113" s="43"/>
      <c r="I113" s="150"/>
      <c r="J113" s="43"/>
      <c r="K113" s="43"/>
      <c r="L113" s="47"/>
      <c r="M113" s="277"/>
      <c r="N113" s="278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360</v>
      </c>
      <c r="AU113" s="19" t="s">
        <v>91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3352</v>
      </c>
      <c r="G114" s="244"/>
      <c r="H114" s="248">
        <v>232.06999999999999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89</v>
      </c>
      <c r="AY114" s="254" t="s">
        <v>280</v>
      </c>
    </row>
    <row r="115" s="2" customFormat="1" ht="60" customHeight="1">
      <c r="A115" s="41"/>
      <c r="B115" s="42"/>
      <c r="C115" s="230" t="s">
        <v>328</v>
      </c>
      <c r="D115" s="230" t="s">
        <v>282</v>
      </c>
      <c r="E115" s="231" t="s">
        <v>2780</v>
      </c>
      <c r="F115" s="232" t="s">
        <v>2781</v>
      </c>
      <c r="G115" s="233" t="s">
        <v>235</v>
      </c>
      <c r="H115" s="234">
        <v>69.620999999999995</v>
      </c>
      <c r="I115" s="235"/>
      <c r="J115" s="236">
        <f>ROUND(I115*H115,2)</f>
        <v>0</v>
      </c>
      <c r="K115" s="232" t="s">
        <v>285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286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3353</v>
      </c>
    </row>
    <row r="116" s="13" customFormat="1">
      <c r="A116" s="13"/>
      <c r="B116" s="243"/>
      <c r="C116" s="244"/>
      <c r="D116" s="245" t="s">
        <v>288</v>
      </c>
      <c r="E116" s="244"/>
      <c r="F116" s="247" t="s">
        <v>3354</v>
      </c>
      <c r="G116" s="244"/>
      <c r="H116" s="248">
        <v>69.620999999999995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91</v>
      </c>
      <c r="AV116" s="13" t="s">
        <v>91</v>
      </c>
      <c r="AW116" s="13" t="s">
        <v>4</v>
      </c>
      <c r="AX116" s="13" t="s">
        <v>89</v>
      </c>
      <c r="AY116" s="254" t="s">
        <v>280</v>
      </c>
    </row>
    <row r="117" s="2" customFormat="1" ht="36" customHeight="1">
      <c r="A117" s="41"/>
      <c r="B117" s="42"/>
      <c r="C117" s="230" t="s">
        <v>335</v>
      </c>
      <c r="D117" s="230" t="s">
        <v>282</v>
      </c>
      <c r="E117" s="231" t="s">
        <v>3355</v>
      </c>
      <c r="F117" s="232" t="s">
        <v>3356</v>
      </c>
      <c r="G117" s="233" t="s">
        <v>218</v>
      </c>
      <c r="H117" s="234">
        <v>47.700000000000003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0.0070000000000000001</v>
      </c>
      <c r="R117" s="239">
        <f>Q117*H117</f>
        <v>0.33390000000000003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3357</v>
      </c>
    </row>
    <row r="118" s="15" customFormat="1">
      <c r="A118" s="15"/>
      <c r="B118" s="279"/>
      <c r="C118" s="280"/>
      <c r="D118" s="245" t="s">
        <v>288</v>
      </c>
      <c r="E118" s="281" t="s">
        <v>44</v>
      </c>
      <c r="F118" s="282" t="s">
        <v>3358</v>
      </c>
      <c r="G118" s="280"/>
      <c r="H118" s="281" t="s">
        <v>44</v>
      </c>
      <c r="I118" s="283"/>
      <c r="J118" s="280"/>
      <c r="K118" s="280"/>
      <c r="L118" s="284"/>
      <c r="M118" s="285"/>
      <c r="N118" s="286"/>
      <c r="O118" s="286"/>
      <c r="P118" s="286"/>
      <c r="Q118" s="286"/>
      <c r="R118" s="286"/>
      <c r="S118" s="286"/>
      <c r="T118" s="28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88" t="s">
        <v>288</v>
      </c>
      <c r="AU118" s="288" t="s">
        <v>91</v>
      </c>
      <c r="AV118" s="15" t="s">
        <v>89</v>
      </c>
      <c r="AW118" s="15" t="s">
        <v>42</v>
      </c>
      <c r="AX118" s="15" t="s">
        <v>82</v>
      </c>
      <c r="AY118" s="288" t="s">
        <v>280</v>
      </c>
    </row>
    <row r="119" s="13" customFormat="1">
      <c r="A119" s="13"/>
      <c r="B119" s="243"/>
      <c r="C119" s="244"/>
      <c r="D119" s="245" t="s">
        <v>288</v>
      </c>
      <c r="E119" s="246" t="s">
        <v>44</v>
      </c>
      <c r="F119" s="247" t="s">
        <v>3359</v>
      </c>
      <c r="G119" s="244"/>
      <c r="H119" s="248">
        <v>13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91</v>
      </c>
      <c r="AV119" s="13" t="s">
        <v>91</v>
      </c>
      <c r="AW119" s="13" t="s">
        <v>42</v>
      </c>
      <c r="AX119" s="13" t="s">
        <v>82</v>
      </c>
      <c r="AY119" s="254" t="s">
        <v>280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3360</v>
      </c>
      <c r="G120" s="244"/>
      <c r="H120" s="248">
        <v>34.700000000000003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82</v>
      </c>
      <c r="AY120" s="254" t="s">
        <v>280</v>
      </c>
    </row>
    <row r="121" s="14" customFormat="1">
      <c r="A121" s="14"/>
      <c r="B121" s="255"/>
      <c r="C121" s="256"/>
      <c r="D121" s="245" t="s">
        <v>288</v>
      </c>
      <c r="E121" s="257" t="s">
        <v>44</v>
      </c>
      <c r="F121" s="258" t="s">
        <v>292</v>
      </c>
      <c r="G121" s="256"/>
      <c r="H121" s="259">
        <v>47.700000000000003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5" t="s">
        <v>288</v>
      </c>
      <c r="AU121" s="265" t="s">
        <v>91</v>
      </c>
      <c r="AV121" s="14" t="s">
        <v>286</v>
      </c>
      <c r="AW121" s="14" t="s">
        <v>42</v>
      </c>
      <c r="AX121" s="14" t="s">
        <v>89</v>
      </c>
      <c r="AY121" s="265" t="s">
        <v>280</v>
      </c>
    </row>
    <row r="122" s="2" customFormat="1" ht="24" customHeight="1">
      <c r="A122" s="41"/>
      <c r="B122" s="42"/>
      <c r="C122" s="266" t="s">
        <v>341</v>
      </c>
      <c r="D122" s="266" t="s">
        <v>329</v>
      </c>
      <c r="E122" s="267" t="s">
        <v>3361</v>
      </c>
      <c r="F122" s="268" t="s">
        <v>3362</v>
      </c>
      <c r="G122" s="269" t="s">
        <v>218</v>
      </c>
      <c r="H122" s="270">
        <v>47.843000000000004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0.10000000000000001</v>
      </c>
      <c r="R122" s="239">
        <f>Q122*H122</f>
        <v>4.7843000000000009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323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3363</v>
      </c>
    </row>
    <row r="123" s="13" customFormat="1">
      <c r="A123" s="13"/>
      <c r="B123" s="243"/>
      <c r="C123" s="244"/>
      <c r="D123" s="245" t="s">
        <v>288</v>
      </c>
      <c r="E123" s="244"/>
      <c r="F123" s="247" t="s">
        <v>3364</v>
      </c>
      <c r="G123" s="244"/>
      <c r="H123" s="248">
        <v>47.843000000000004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91</v>
      </c>
      <c r="AV123" s="13" t="s">
        <v>91</v>
      </c>
      <c r="AW123" s="13" t="s">
        <v>4</v>
      </c>
      <c r="AX123" s="13" t="s">
        <v>89</v>
      </c>
      <c r="AY123" s="254" t="s">
        <v>280</v>
      </c>
    </row>
    <row r="124" s="2" customFormat="1" ht="36" customHeight="1">
      <c r="A124" s="41"/>
      <c r="B124" s="42"/>
      <c r="C124" s="230" t="s">
        <v>347</v>
      </c>
      <c r="D124" s="230" t="s">
        <v>282</v>
      </c>
      <c r="E124" s="231" t="s">
        <v>2535</v>
      </c>
      <c r="F124" s="232" t="s">
        <v>2536</v>
      </c>
      <c r="G124" s="233" t="s">
        <v>201</v>
      </c>
      <c r="H124" s="234">
        <v>803.41999999999996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0.00084000000000000003</v>
      </c>
      <c r="R124" s="239">
        <f>Q124*H124</f>
        <v>0.67487279999999994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3365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3366</v>
      </c>
      <c r="G125" s="244"/>
      <c r="H125" s="248">
        <v>803.41999999999996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89</v>
      </c>
      <c r="AY125" s="254" t="s">
        <v>280</v>
      </c>
    </row>
    <row r="126" s="2" customFormat="1" ht="36" customHeight="1">
      <c r="A126" s="41"/>
      <c r="B126" s="42"/>
      <c r="C126" s="230" t="s">
        <v>356</v>
      </c>
      <c r="D126" s="230" t="s">
        <v>282</v>
      </c>
      <c r="E126" s="231" t="s">
        <v>3367</v>
      </c>
      <c r="F126" s="232" t="s">
        <v>3368</v>
      </c>
      <c r="G126" s="233" t="s">
        <v>201</v>
      </c>
      <c r="H126" s="234">
        <v>846.72000000000003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0.00084999999999999995</v>
      </c>
      <c r="R126" s="239">
        <f>Q126*H126</f>
        <v>0.71971200000000002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3369</v>
      </c>
    </row>
    <row r="127" s="13" customFormat="1">
      <c r="A127" s="13"/>
      <c r="B127" s="243"/>
      <c r="C127" s="244"/>
      <c r="D127" s="245" t="s">
        <v>288</v>
      </c>
      <c r="E127" s="246" t="s">
        <v>44</v>
      </c>
      <c r="F127" s="247" t="s">
        <v>3370</v>
      </c>
      <c r="G127" s="244"/>
      <c r="H127" s="248">
        <v>846.72000000000003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91</v>
      </c>
      <c r="AV127" s="13" t="s">
        <v>91</v>
      </c>
      <c r="AW127" s="13" t="s">
        <v>42</v>
      </c>
      <c r="AX127" s="13" t="s">
        <v>89</v>
      </c>
      <c r="AY127" s="254" t="s">
        <v>280</v>
      </c>
    </row>
    <row r="128" s="2" customFormat="1" ht="36" customHeight="1">
      <c r="A128" s="41"/>
      <c r="B128" s="42"/>
      <c r="C128" s="230" t="s">
        <v>363</v>
      </c>
      <c r="D128" s="230" t="s">
        <v>282</v>
      </c>
      <c r="E128" s="231" t="s">
        <v>2539</v>
      </c>
      <c r="F128" s="232" t="s">
        <v>2540</v>
      </c>
      <c r="G128" s="233" t="s">
        <v>201</v>
      </c>
      <c r="H128" s="234">
        <v>803.41999999999996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3371</v>
      </c>
    </row>
    <row r="129" s="2" customFormat="1" ht="36" customHeight="1">
      <c r="A129" s="41"/>
      <c r="B129" s="42"/>
      <c r="C129" s="230" t="s">
        <v>8</v>
      </c>
      <c r="D129" s="230" t="s">
        <v>282</v>
      </c>
      <c r="E129" s="231" t="s">
        <v>3372</v>
      </c>
      <c r="F129" s="232" t="s">
        <v>3373</v>
      </c>
      <c r="G129" s="233" t="s">
        <v>201</v>
      </c>
      <c r="H129" s="234">
        <v>846.72000000000003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3374</v>
      </c>
    </row>
    <row r="130" s="2" customFormat="1" ht="48" customHeight="1">
      <c r="A130" s="41"/>
      <c r="B130" s="42"/>
      <c r="C130" s="230" t="s">
        <v>374</v>
      </c>
      <c r="D130" s="230" t="s">
        <v>282</v>
      </c>
      <c r="E130" s="231" t="s">
        <v>2542</v>
      </c>
      <c r="F130" s="232" t="s">
        <v>2543</v>
      </c>
      <c r="G130" s="233" t="s">
        <v>235</v>
      </c>
      <c r="H130" s="234">
        <v>233.93700000000001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286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3375</v>
      </c>
    </row>
    <row r="131" s="2" customFormat="1">
      <c r="A131" s="41"/>
      <c r="B131" s="42"/>
      <c r="C131" s="43"/>
      <c r="D131" s="245" t="s">
        <v>360</v>
      </c>
      <c r="E131" s="43"/>
      <c r="F131" s="276" t="s">
        <v>2545</v>
      </c>
      <c r="G131" s="43"/>
      <c r="H131" s="43"/>
      <c r="I131" s="150"/>
      <c r="J131" s="43"/>
      <c r="K131" s="43"/>
      <c r="L131" s="47"/>
      <c r="M131" s="277"/>
      <c r="N131" s="278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360</v>
      </c>
      <c r="AU131" s="19" t="s">
        <v>91</v>
      </c>
    </row>
    <row r="132" s="13" customFormat="1">
      <c r="A132" s="13"/>
      <c r="B132" s="243"/>
      <c r="C132" s="244"/>
      <c r="D132" s="245" t="s">
        <v>288</v>
      </c>
      <c r="E132" s="246" t="s">
        <v>44</v>
      </c>
      <c r="F132" s="247" t="s">
        <v>3376</v>
      </c>
      <c r="G132" s="244"/>
      <c r="H132" s="248">
        <v>233.93700000000001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91</v>
      </c>
      <c r="AV132" s="13" t="s">
        <v>91</v>
      </c>
      <c r="AW132" s="13" t="s">
        <v>42</v>
      </c>
      <c r="AX132" s="13" t="s">
        <v>89</v>
      </c>
      <c r="AY132" s="254" t="s">
        <v>280</v>
      </c>
    </row>
    <row r="133" s="2" customFormat="1" ht="48" customHeight="1">
      <c r="A133" s="41"/>
      <c r="B133" s="42"/>
      <c r="C133" s="230" t="s">
        <v>378</v>
      </c>
      <c r="D133" s="230" t="s">
        <v>282</v>
      </c>
      <c r="E133" s="231" t="s">
        <v>3377</v>
      </c>
      <c r="F133" s="232" t="s">
        <v>3378</v>
      </c>
      <c r="G133" s="233" t="s">
        <v>235</v>
      </c>
      <c r="H133" s="234">
        <v>322.28300000000002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3379</v>
      </c>
    </row>
    <row r="134" s="2" customFormat="1">
      <c r="A134" s="41"/>
      <c r="B134" s="42"/>
      <c r="C134" s="43"/>
      <c r="D134" s="245" t="s">
        <v>360</v>
      </c>
      <c r="E134" s="43"/>
      <c r="F134" s="276" t="s">
        <v>3380</v>
      </c>
      <c r="G134" s="43"/>
      <c r="H134" s="43"/>
      <c r="I134" s="150"/>
      <c r="J134" s="43"/>
      <c r="K134" s="43"/>
      <c r="L134" s="47"/>
      <c r="M134" s="277"/>
      <c r="N134" s="278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360</v>
      </c>
      <c r="AU134" s="19" t="s">
        <v>91</v>
      </c>
    </row>
    <row r="135" s="13" customFormat="1">
      <c r="A135" s="13"/>
      <c r="B135" s="243"/>
      <c r="C135" s="244"/>
      <c r="D135" s="245" t="s">
        <v>288</v>
      </c>
      <c r="E135" s="246" t="s">
        <v>44</v>
      </c>
      <c r="F135" s="247" t="s">
        <v>3381</v>
      </c>
      <c r="G135" s="244"/>
      <c r="H135" s="248">
        <v>153.46799999999999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91</v>
      </c>
      <c r="AV135" s="13" t="s">
        <v>91</v>
      </c>
      <c r="AW135" s="13" t="s">
        <v>42</v>
      </c>
      <c r="AX135" s="13" t="s">
        <v>82</v>
      </c>
      <c r="AY135" s="254" t="s">
        <v>280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3382</v>
      </c>
      <c r="G136" s="244"/>
      <c r="H136" s="248">
        <v>168.815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82</v>
      </c>
      <c r="AY136" s="254" t="s">
        <v>280</v>
      </c>
    </row>
    <row r="137" s="14" customFormat="1">
      <c r="A137" s="14"/>
      <c r="B137" s="255"/>
      <c r="C137" s="256"/>
      <c r="D137" s="245" t="s">
        <v>288</v>
      </c>
      <c r="E137" s="257" t="s">
        <v>44</v>
      </c>
      <c r="F137" s="258" t="s">
        <v>292</v>
      </c>
      <c r="G137" s="256"/>
      <c r="H137" s="259">
        <v>322.28300000000002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288</v>
      </c>
      <c r="AU137" s="265" t="s">
        <v>91</v>
      </c>
      <c r="AV137" s="14" t="s">
        <v>286</v>
      </c>
      <c r="AW137" s="14" t="s">
        <v>42</v>
      </c>
      <c r="AX137" s="14" t="s">
        <v>89</v>
      </c>
      <c r="AY137" s="265" t="s">
        <v>280</v>
      </c>
    </row>
    <row r="138" s="2" customFormat="1" ht="60" customHeight="1">
      <c r="A138" s="41"/>
      <c r="B138" s="42"/>
      <c r="C138" s="230" t="s">
        <v>384</v>
      </c>
      <c r="D138" s="230" t="s">
        <v>282</v>
      </c>
      <c r="E138" s="231" t="s">
        <v>298</v>
      </c>
      <c r="F138" s="232" t="s">
        <v>299</v>
      </c>
      <c r="G138" s="233" t="s">
        <v>235</v>
      </c>
      <c r="H138" s="234">
        <v>1857.556</v>
      </c>
      <c r="I138" s="235"/>
      <c r="J138" s="236">
        <f>ROUND(I138*H138,2)</f>
        <v>0</v>
      </c>
      <c r="K138" s="232" t="s">
        <v>285</v>
      </c>
      <c r="L138" s="47"/>
      <c r="M138" s="237" t="s">
        <v>44</v>
      </c>
      <c r="N138" s="238" t="s">
        <v>53</v>
      </c>
      <c r="O138" s="87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286</v>
      </c>
      <c r="AT138" s="241" t="s">
        <v>282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3383</v>
      </c>
    </row>
    <row r="139" s="13" customFormat="1">
      <c r="A139" s="13"/>
      <c r="B139" s="243"/>
      <c r="C139" s="244"/>
      <c r="D139" s="245" t="s">
        <v>288</v>
      </c>
      <c r="E139" s="246" t="s">
        <v>44</v>
      </c>
      <c r="F139" s="247" t="s">
        <v>3384</v>
      </c>
      <c r="G139" s="244"/>
      <c r="H139" s="248">
        <v>929.27800000000002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82</v>
      </c>
      <c r="AY139" s="254" t="s">
        <v>280</v>
      </c>
    </row>
    <row r="140" s="13" customFormat="1">
      <c r="A140" s="13"/>
      <c r="B140" s="243"/>
      <c r="C140" s="244"/>
      <c r="D140" s="245" t="s">
        <v>288</v>
      </c>
      <c r="E140" s="246" t="s">
        <v>44</v>
      </c>
      <c r="F140" s="247" t="s">
        <v>3385</v>
      </c>
      <c r="G140" s="244"/>
      <c r="H140" s="248">
        <v>127.602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91</v>
      </c>
      <c r="AV140" s="13" t="s">
        <v>91</v>
      </c>
      <c r="AW140" s="13" t="s">
        <v>42</v>
      </c>
      <c r="AX140" s="13" t="s">
        <v>82</v>
      </c>
      <c r="AY140" s="254" t="s">
        <v>280</v>
      </c>
    </row>
    <row r="141" s="13" customFormat="1">
      <c r="A141" s="13"/>
      <c r="B141" s="243"/>
      <c r="C141" s="244"/>
      <c r="D141" s="245" t="s">
        <v>288</v>
      </c>
      <c r="E141" s="246" t="s">
        <v>44</v>
      </c>
      <c r="F141" s="247" t="s">
        <v>3386</v>
      </c>
      <c r="G141" s="244"/>
      <c r="H141" s="248">
        <v>95.256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91</v>
      </c>
      <c r="AV141" s="13" t="s">
        <v>91</v>
      </c>
      <c r="AW141" s="13" t="s">
        <v>42</v>
      </c>
      <c r="AX141" s="13" t="s">
        <v>82</v>
      </c>
      <c r="AY141" s="254" t="s">
        <v>280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3387</v>
      </c>
      <c r="G142" s="244"/>
      <c r="H142" s="248">
        <v>340.27199999999999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82</v>
      </c>
      <c r="AY142" s="254" t="s">
        <v>280</v>
      </c>
    </row>
    <row r="143" s="13" customFormat="1">
      <c r="A143" s="13"/>
      <c r="B143" s="243"/>
      <c r="C143" s="244"/>
      <c r="D143" s="245" t="s">
        <v>288</v>
      </c>
      <c r="E143" s="246" t="s">
        <v>44</v>
      </c>
      <c r="F143" s="247" t="s">
        <v>3388</v>
      </c>
      <c r="G143" s="244"/>
      <c r="H143" s="248">
        <v>365.14800000000002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288</v>
      </c>
      <c r="AU143" s="254" t="s">
        <v>91</v>
      </c>
      <c r="AV143" s="13" t="s">
        <v>91</v>
      </c>
      <c r="AW143" s="13" t="s">
        <v>42</v>
      </c>
      <c r="AX143" s="13" t="s">
        <v>82</v>
      </c>
      <c r="AY143" s="254" t="s">
        <v>280</v>
      </c>
    </row>
    <row r="144" s="14" customFormat="1">
      <c r="A144" s="14"/>
      <c r="B144" s="255"/>
      <c r="C144" s="256"/>
      <c r="D144" s="245" t="s">
        <v>288</v>
      </c>
      <c r="E144" s="257" t="s">
        <v>44</v>
      </c>
      <c r="F144" s="258" t="s">
        <v>292</v>
      </c>
      <c r="G144" s="256"/>
      <c r="H144" s="259">
        <v>1857.556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288</v>
      </c>
      <c r="AU144" s="265" t="s">
        <v>91</v>
      </c>
      <c r="AV144" s="14" t="s">
        <v>286</v>
      </c>
      <c r="AW144" s="14" t="s">
        <v>42</v>
      </c>
      <c r="AX144" s="14" t="s">
        <v>89</v>
      </c>
      <c r="AY144" s="265" t="s">
        <v>280</v>
      </c>
    </row>
    <row r="145" s="2" customFormat="1" ht="60" customHeight="1">
      <c r="A145" s="41"/>
      <c r="B145" s="42"/>
      <c r="C145" s="230" t="s">
        <v>388</v>
      </c>
      <c r="D145" s="230" t="s">
        <v>282</v>
      </c>
      <c r="E145" s="231" t="s">
        <v>303</v>
      </c>
      <c r="F145" s="232" t="s">
        <v>304</v>
      </c>
      <c r="G145" s="233" t="s">
        <v>235</v>
      </c>
      <c r="H145" s="234">
        <v>18575.560000000001</v>
      </c>
      <c r="I145" s="235"/>
      <c r="J145" s="236">
        <f>ROUND(I145*H145,2)</f>
        <v>0</v>
      </c>
      <c r="K145" s="232" t="s">
        <v>285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3389</v>
      </c>
    </row>
    <row r="146" s="13" customFormat="1">
      <c r="A146" s="13"/>
      <c r="B146" s="243"/>
      <c r="C146" s="244"/>
      <c r="D146" s="245" t="s">
        <v>288</v>
      </c>
      <c r="E146" s="244"/>
      <c r="F146" s="247" t="s">
        <v>3390</v>
      </c>
      <c r="G146" s="244"/>
      <c r="H146" s="248">
        <v>18575.560000000001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288</v>
      </c>
      <c r="AU146" s="254" t="s">
        <v>91</v>
      </c>
      <c r="AV146" s="13" t="s">
        <v>91</v>
      </c>
      <c r="AW146" s="13" t="s">
        <v>4</v>
      </c>
      <c r="AX146" s="13" t="s">
        <v>89</v>
      </c>
      <c r="AY146" s="254" t="s">
        <v>280</v>
      </c>
    </row>
    <row r="147" s="2" customFormat="1" ht="36" customHeight="1">
      <c r="A147" s="41"/>
      <c r="B147" s="42"/>
      <c r="C147" s="230" t="s">
        <v>394</v>
      </c>
      <c r="D147" s="230" t="s">
        <v>282</v>
      </c>
      <c r="E147" s="231" t="s">
        <v>2553</v>
      </c>
      <c r="F147" s="232" t="s">
        <v>2554</v>
      </c>
      <c r="G147" s="233" t="s">
        <v>235</v>
      </c>
      <c r="H147" s="234">
        <v>928.27800000000002</v>
      </c>
      <c r="I147" s="235"/>
      <c r="J147" s="236">
        <f>ROUND(I147*H147,2)</f>
        <v>0</v>
      </c>
      <c r="K147" s="232" t="s">
        <v>285</v>
      </c>
      <c r="L147" s="47"/>
      <c r="M147" s="237" t="s">
        <v>44</v>
      </c>
      <c r="N147" s="238" t="s">
        <v>53</v>
      </c>
      <c r="O147" s="87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286</v>
      </c>
      <c r="AT147" s="241" t="s">
        <v>282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3391</v>
      </c>
    </row>
    <row r="148" s="13" customFormat="1">
      <c r="A148" s="13"/>
      <c r="B148" s="243"/>
      <c r="C148" s="244"/>
      <c r="D148" s="245" t="s">
        <v>288</v>
      </c>
      <c r="E148" s="246" t="s">
        <v>44</v>
      </c>
      <c r="F148" s="247" t="s">
        <v>3392</v>
      </c>
      <c r="G148" s="244"/>
      <c r="H148" s="248">
        <v>127.602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82</v>
      </c>
      <c r="AY148" s="254" t="s">
        <v>280</v>
      </c>
    </row>
    <row r="149" s="13" customFormat="1">
      <c r="A149" s="13"/>
      <c r="B149" s="243"/>
      <c r="C149" s="244"/>
      <c r="D149" s="245" t="s">
        <v>288</v>
      </c>
      <c r="E149" s="246" t="s">
        <v>44</v>
      </c>
      <c r="F149" s="247" t="s">
        <v>3393</v>
      </c>
      <c r="G149" s="244"/>
      <c r="H149" s="248">
        <v>95.256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288</v>
      </c>
      <c r="AU149" s="254" t="s">
        <v>91</v>
      </c>
      <c r="AV149" s="13" t="s">
        <v>91</v>
      </c>
      <c r="AW149" s="13" t="s">
        <v>42</v>
      </c>
      <c r="AX149" s="13" t="s">
        <v>82</v>
      </c>
      <c r="AY149" s="254" t="s">
        <v>280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3394</v>
      </c>
      <c r="G150" s="244"/>
      <c r="H150" s="248">
        <v>340.27199999999999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82</v>
      </c>
      <c r="AY150" s="254" t="s">
        <v>280</v>
      </c>
    </row>
    <row r="151" s="13" customFormat="1">
      <c r="A151" s="13"/>
      <c r="B151" s="243"/>
      <c r="C151" s="244"/>
      <c r="D151" s="245" t="s">
        <v>288</v>
      </c>
      <c r="E151" s="246" t="s">
        <v>44</v>
      </c>
      <c r="F151" s="247" t="s">
        <v>3395</v>
      </c>
      <c r="G151" s="244"/>
      <c r="H151" s="248">
        <v>365.14800000000002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288</v>
      </c>
      <c r="AU151" s="254" t="s">
        <v>91</v>
      </c>
      <c r="AV151" s="13" t="s">
        <v>91</v>
      </c>
      <c r="AW151" s="13" t="s">
        <v>42</v>
      </c>
      <c r="AX151" s="13" t="s">
        <v>82</v>
      </c>
      <c r="AY151" s="254" t="s">
        <v>280</v>
      </c>
    </row>
    <row r="152" s="14" customFormat="1">
      <c r="A152" s="14"/>
      <c r="B152" s="255"/>
      <c r="C152" s="256"/>
      <c r="D152" s="245" t="s">
        <v>288</v>
      </c>
      <c r="E152" s="257" t="s">
        <v>44</v>
      </c>
      <c r="F152" s="258" t="s">
        <v>292</v>
      </c>
      <c r="G152" s="256"/>
      <c r="H152" s="259">
        <v>928.27800000000002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5" t="s">
        <v>288</v>
      </c>
      <c r="AU152" s="265" t="s">
        <v>91</v>
      </c>
      <c r="AV152" s="14" t="s">
        <v>286</v>
      </c>
      <c r="AW152" s="14" t="s">
        <v>42</v>
      </c>
      <c r="AX152" s="14" t="s">
        <v>89</v>
      </c>
      <c r="AY152" s="265" t="s">
        <v>280</v>
      </c>
    </row>
    <row r="153" s="2" customFormat="1" ht="16.5" customHeight="1">
      <c r="A153" s="41"/>
      <c r="B153" s="42"/>
      <c r="C153" s="230" t="s">
        <v>7</v>
      </c>
      <c r="D153" s="230" t="s">
        <v>282</v>
      </c>
      <c r="E153" s="231" t="s">
        <v>312</v>
      </c>
      <c r="F153" s="232" t="s">
        <v>313</v>
      </c>
      <c r="G153" s="233" t="s">
        <v>235</v>
      </c>
      <c r="H153" s="234">
        <v>1152.136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286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3396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3397</v>
      </c>
      <c r="G154" s="244"/>
      <c r="H154" s="248">
        <v>929.27800000000002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82</v>
      </c>
      <c r="AY154" s="254" t="s">
        <v>280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3392</v>
      </c>
      <c r="G155" s="244"/>
      <c r="H155" s="248">
        <v>127.602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82</v>
      </c>
      <c r="AY155" s="254" t="s">
        <v>280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3393</v>
      </c>
      <c r="G156" s="244"/>
      <c r="H156" s="248">
        <v>95.256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82</v>
      </c>
      <c r="AY156" s="254" t="s">
        <v>280</v>
      </c>
    </row>
    <row r="157" s="14" customFormat="1">
      <c r="A157" s="14"/>
      <c r="B157" s="255"/>
      <c r="C157" s="256"/>
      <c r="D157" s="245" t="s">
        <v>288</v>
      </c>
      <c r="E157" s="257" t="s">
        <v>44</v>
      </c>
      <c r="F157" s="258" t="s">
        <v>292</v>
      </c>
      <c r="G157" s="256"/>
      <c r="H157" s="259">
        <v>1152.1360000000002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288</v>
      </c>
      <c r="AU157" s="265" t="s">
        <v>91</v>
      </c>
      <c r="AV157" s="14" t="s">
        <v>286</v>
      </c>
      <c r="AW157" s="14" t="s">
        <v>42</v>
      </c>
      <c r="AX157" s="14" t="s">
        <v>89</v>
      </c>
      <c r="AY157" s="265" t="s">
        <v>280</v>
      </c>
    </row>
    <row r="158" s="2" customFormat="1" ht="36" customHeight="1">
      <c r="A158" s="41"/>
      <c r="B158" s="42"/>
      <c r="C158" s="230" t="s">
        <v>403</v>
      </c>
      <c r="D158" s="230" t="s">
        <v>282</v>
      </c>
      <c r="E158" s="231" t="s">
        <v>317</v>
      </c>
      <c r="F158" s="232" t="s">
        <v>318</v>
      </c>
      <c r="G158" s="233" t="s">
        <v>319</v>
      </c>
      <c r="H158" s="234">
        <v>402.94400000000002</v>
      </c>
      <c r="I158" s="235"/>
      <c r="J158" s="236">
        <f>ROUND(I158*H158,2)</f>
        <v>0</v>
      </c>
      <c r="K158" s="232" t="s">
        <v>285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286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286</v>
      </c>
      <c r="BM158" s="241" t="s">
        <v>3398</v>
      </c>
    </row>
    <row r="159" s="13" customFormat="1">
      <c r="A159" s="13"/>
      <c r="B159" s="243"/>
      <c r="C159" s="244"/>
      <c r="D159" s="245" t="s">
        <v>288</v>
      </c>
      <c r="E159" s="246" t="s">
        <v>44</v>
      </c>
      <c r="F159" s="247" t="s">
        <v>3392</v>
      </c>
      <c r="G159" s="244"/>
      <c r="H159" s="248">
        <v>127.602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288</v>
      </c>
      <c r="AU159" s="254" t="s">
        <v>91</v>
      </c>
      <c r="AV159" s="13" t="s">
        <v>91</v>
      </c>
      <c r="AW159" s="13" t="s">
        <v>42</v>
      </c>
      <c r="AX159" s="13" t="s">
        <v>82</v>
      </c>
      <c r="AY159" s="254" t="s">
        <v>280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3393</v>
      </c>
      <c r="G160" s="244"/>
      <c r="H160" s="248">
        <v>95.256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82</v>
      </c>
      <c r="AY160" s="254" t="s">
        <v>280</v>
      </c>
    </row>
    <row r="161" s="13" customFormat="1">
      <c r="A161" s="13"/>
      <c r="B161" s="243"/>
      <c r="C161" s="244"/>
      <c r="D161" s="245" t="s">
        <v>288</v>
      </c>
      <c r="E161" s="246" t="s">
        <v>44</v>
      </c>
      <c r="F161" s="247" t="s">
        <v>3338</v>
      </c>
      <c r="G161" s="244"/>
      <c r="H161" s="248">
        <v>1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288</v>
      </c>
      <c r="AU161" s="254" t="s">
        <v>91</v>
      </c>
      <c r="AV161" s="13" t="s">
        <v>91</v>
      </c>
      <c r="AW161" s="13" t="s">
        <v>42</v>
      </c>
      <c r="AX161" s="13" t="s">
        <v>82</v>
      </c>
      <c r="AY161" s="254" t="s">
        <v>280</v>
      </c>
    </row>
    <row r="162" s="14" customFormat="1">
      <c r="A162" s="14"/>
      <c r="B162" s="255"/>
      <c r="C162" s="256"/>
      <c r="D162" s="245" t="s">
        <v>288</v>
      </c>
      <c r="E162" s="257" t="s">
        <v>44</v>
      </c>
      <c r="F162" s="258" t="s">
        <v>292</v>
      </c>
      <c r="G162" s="256"/>
      <c r="H162" s="259">
        <v>223.858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288</v>
      </c>
      <c r="AU162" s="265" t="s">
        <v>91</v>
      </c>
      <c r="AV162" s="14" t="s">
        <v>286</v>
      </c>
      <c r="AW162" s="14" t="s">
        <v>42</v>
      </c>
      <c r="AX162" s="14" t="s">
        <v>89</v>
      </c>
      <c r="AY162" s="265" t="s">
        <v>280</v>
      </c>
    </row>
    <row r="163" s="13" customFormat="1">
      <c r="A163" s="13"/>
      <c r="B163" s="243"/>
      <c r="C163" s="244"/>
      <c r="D163" s="245" t="s">
        <v>288</v>
      </c>
      <c r="E163" s="244"/>
      <c r="F163" s="247" t="s">
        <v>3399</v>
      </c>
      <c r="G163" s="244"/>
      <c r="H163" s="248">
        <v>402.94400000000002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91</v>
      </c>
      <c r="AV163" s="13" t="s">
        <v>91</v>
      </c>
      <c r="AW163" s="13" t="s">
        <v>4</v>
      </c>
      <c r="AX163" s="13" t="s">
        <v>89</v>
      </c>
      <c r="AY163" s="254" t="s">
        <v>280</v>
      </c>
    </row>
    <row r="164" s="2" customFormat="1" ht="36" customHeight="1">
      <c r="A164" s="41"/>
      <c r="B164" s="42"/>
      <c r="C164" s="230" t="s">
        <v>410</v>
      </c>
      <c r="D164" s="230" t="s">
        <v>282</v>
      </c>
      <c r="E164" s="231" t="s">
        <v>324</v>
      </c>
      <c r="F164" s="232" t="s">
        <v>325</v>
      </c>
      <c r="G164" s="233" t="s">
        <v>235</v>
      </c>
      <c r="H164" s="234">
        <v>705.41999999999996</v>
      </c>
      <c r="I164" s="235"/>
      <c r="J164" s="236">
        <f>ROUND(I164*H164,2)</f>
        <v>0</v>
      </c>
      <c r="K164" s="232" t="s">
        <v>285</v>
      </c>
      <c r="L164" s="47"/>
      <c r="M164" s="237" t="s">
        <v>44</v>
      </c>
      <c r="N164" s="238" t="s">
        <v>53</v>
      </c>
      <c r="O164" s="87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286</v>
      </c>
      <c r="AT164" s="241" t="s">
        <v>282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3400</v>
      </c>
    </row>
    <row r="165" s="13" customFormat="1">
      <c r="A165" s="13"/>
      <c r="B165" s="243"/>
      <c r="C165" s="244"/>
      <c r="D165" s="245" t="s">
        <v>288</v>
      </c>
      <c r="E165" s="246" t="s">
        <v>44</v>
      </c>
      <c r="F165" s="247" t="s">
        <v>3394</v>
      </c>
      <c r="G165" s="244"/>
      <c r="H165" s="248">
        <v>340.27199999999999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288</v>
      </c>
      <c r="AU165" s="254" t="s">
        <v>91</v>
      </c>
      <c r="AV165" s="13" t="s">
        <v>91</v>
      </c>
      <c r="AW165" s="13" t="s">
        <v>42</v>
      </c>
      <c r="AX165" s="13" t="s">
        <v>82</v>
      </c>
      <c r="AY165" s="254" t="s">
        <v>280</v>
      </c>
    </row>
    <row r="166" s="13" customFormat="1">
      <c r="A166" s="13"/>
      <c r="B166" s="243"/>
      <c r="C166" s="244"/>
      <c r="D166" s="245" t="s">
        <v>288</v>
      </c>
      <c r="E166" s="246" t="s">
        <v>44</v>
      </c>
      <c r="F166" s="247" t="s">
        <v>3395</v>
      </c>
      <c r="G166" s="244"/>
      <c r="H166" s="248">
        <v>365.14800000000002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288</v>
      </c>
      <c r="AU166" s="254" t="s">
        <v>91</v>
      </c>
      <c r="AV166" s="13" t="s">
        <v>91</v>
      </c>
      <c r="AW166" s="13" t="s">
        <v>42</v>
      </c>
      <c r="AX166" s="13" t="s">
        <v>82</v>
      </c>
      <c r="AY166" s="254" t="s">
        <v>280</v>
      </c>
    </row>
    <row r="167" s="14" customFormat="1">
      <c r="A167" s="14"/>
      <c r="B167" s="255"/>
      <c r="C167" s="256"/>
      <c r="D167" s="245" t="s">
        <v>288</v>
      </c>
      <c r="E167" s="257" t="s">
        <v>44</v>
      </c>
      <c r="F167" s="258" t="s">
        <v>292</v>
      </c>
      <c r="G167" s="256"/>
      <c r="H167" s="259">
        <v>705.41999999999996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288</v>
      </c>
      <c r="AU167" s="265" t="s">
        <v>91</v>
      </c>
      <c r="AV167" s="14" t="s">
        <v>286</v>
      </c>
      <c r="AW167" s="14" t="s">
        <v>42</v>
      </c>
      <c r="AX167" s="14" t="s">
        <v>89</v>
      </c>
      <c r="AY167" s="265" t="s">
        <v>280</v>
      </c>
    </row>
    <row r="168" s="2" customFormat="1" ht="60" customHeight="1">
      <c r="A168" s="41"/>
      <c r="B168" s="42"/>
      <c r="C168" s="230" t="s">
        <v>415</v>
      </c>
      <c r="D168" s="230" t="s">
        <v>282</v>
      </c>
      <c r="E168" s="231" t="s">
        <v>2563</v>
      </c>
      <c r="F168" s="232" t="s">
        <v>2564</v>
      </c>
      <c r="G168" s="233" t="s">
        <v>235</v>
      </c>
      <c r="H168" s="234">
        <v>185.715</v>
      </c>
      <c r="I168" s="235"/>
      <c r="J168" s="236">
        <f>ROUND(I168*H168,2)</f>
        <v>0</v>
      </c>
      <c r="K168" s="232" t="s">
        <v>285</v>
      </c>
      <c r="L168" s="47"/>
      <c r="M168" s="237" t="s">
        <v>44</v>
      </c>
      <c r="N168" s="238" t="s">
        <v>53</v>
      </c>
      <c r="O168" s="87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286</v>
      </c>
      <c r="AT168" s="241" t="s">
        <v>282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286</v>
      </c>
      <c r="BM168" s="241" t="s">
        <v>3401</v>
      </c>
    </row>
    <row r="169" s="13" customFormat="1">
      <c r="A169" s="13"/>
      <c r="B169" s="243"/>
      <c r="C169" s="244"/>
      <c r="D169" s="245" t="s">
        <v>288</v>
      </c>
      <c r="E169" s="246" t="s">
        <v>44</v>
      </c>
      <c r="F169" s="247" t="s">
        <v>3402</v>
      </c>
      <c r="G169" s="244"/>
      <c r="H169" s="248">
        <v>106.33499999999999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288</v>
      </c>
      <c r="AU169" s="254" t="s">
        <v>91</v>
      </c>
      <c r="AV169" s="13" t="s">
        <v>91</v>
      </c>
      <c r="AW169" s="13" t="s">
        <v>42</v>
      </c>
      <c r="AX169" s="13" t="s">
        <v>82</v>
      </c>
      <c r="AY169" s="254" t="s">
        <v>280</v>
      </c>
    </row>
    <row r="170" s="13" customFormat="1">
      <c r="A170" s="13"/>
      <c r="B170" s="243"/>
      <c r="C170" s="244"/>
      <c r="D170" s="245" t="s">
        <v>288</v>
      </c>
      <c r="E170" s="246" t="s">
        <v>44</v>
      </c>
      <c r="F170" s="247" t="s">
        <v>3403</v>
      </c>
      <c r="G170" s="244"/>
      <c r="H170" s="248">
        <v>79.379999999999995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288</v>
      </c>
      <c r="AU170" s="254" t="s">
        <v>91</v>
      </c>
      <c r="AV170" s="13" t="s">
        <v>91</v>
      </c>
      <c r="AW170" s="13" t="s">
        <v>42</v>
      </c>
      <c r="AX170" s="13" t="s">
        <v>82</v>
      </c>
      <c r="AY170" s="254" t="s">
        <v>280</v>
      </c>
    </row>
    <row r="171" s="14" customFormat="1">
      <c r="A171" s="14"/>
      <c r="B171" s="255"/>
      <c r="C171" s="256"/>
      <c r="D171" s="245" t="s">
        <v>288</v>
      </c>
      <c r="E171" s="257" t="s">
        <v>44</v>
      </c>
      <c r="F171" s="258" t="s">
        <v>292</v>
      </c>
      <c r="G171" s="256"/>
      <c r="H171" s="259">
        <v>185.715</v>
      </c>
      <c r="I171" s="260"/>
      <c r="J171" s="256"/>
      <c r="K171" s="256"/>
      <c r="L171" s="261"/>
      <c r="M171" s="262"/>
      <c r="N171" s="263"/>
      <c r="O171" s="263"/>
      <c r="P171" s="263"/>
      <c r="Q171" s="263"/>
      <c r="R171" s="263"/>
      <c r="S171" s="263"/>
      <c r="T171" s="26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5" t="s">
        <v>288</v>
      </c>
      <c r="AU171" s="265" t="s">
        <v>91</v>
      </c>
      <c r="AV171" s="14" t="s">
        <v>286</v>
      </c>
      <c r="AW171" s="14" t="s">
        <v>42</v>
      </c>
      <c r="AX171" s="14" t="s">
        <v>89</v>
      </c>
      <c r="AY171" s="265" t="s">
        <v>280</v>
      </c>
    </row>
    <row r="172" s="2" customFormat="1" ht="16.5" customHeight="1">
      <c r="A172" s="41"/>
      <c r="B172" s="42"/>
      <c r="C172" s="266" t="s">
        <v>422</v>
      </c>
      <c r="D172" s="266" t="s">
        <v>329</v>
      </c>
      <c r="E172" s="267" t="s">
        <v>2567</v>
      </c>
      <c r="F172" s="268" t="s">
        <v>2568</v>
      </c>
      <c r="G172" s="269" t="s">
        <v>319</v>
      </c>
      <c r="H172" s="270">
        <v>371.43000000000001</v>
      </c>
      <c r="I172" s="271"/>
      <c r="J172" s="272">
        <f>ROUND(I172*H172,2)</f>
        <v>0</v>
      </c>
      <c r="K172" s="268" t="s">
        <v>285</v>
      </c>
      <c r="L172" s="273"/>
      <c r="M172" s="274" t="s">
        <v>44</v>
      </c>
      <c r="N172" s="275" t="s">
        <v>53</v>
      </c>
      <c r="O172" s="87"/>
      <c r="P172" s="239">
        <f>O172*H172</f>
        <v>0</v>
      </c>
      <c r="Q172" s="239">
        <v>1</v>
      </c>
      <c r="R172" s="239">
        <f>Q172*H172</f>
        <v>371.43000000000001</v>
      </c>
      <c r="S172" s="239">
        <v>0</v>
      </c>
      <c r="T172" s="240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1" t="s">
        <v>323</v>
      </c>
      <c r="AT172" s="241" t="s">
        <v>329</v>
      </c>
      <c r="AU172" s="241" t="s">
        <v>91</v>
      </c>
      <c r="AY172" s="19" t="s">
        <v>280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89</v>
      </c>
      <c r="BK172" s="242">
        <f>ROUND(I172*H172,2)</f>
        <v>0</v>
      </c>
      <c r="BL172" s="19" t="s">
        <v>286</v>
      </c>
      <c r="BM172" s="241" t="s">
        <v>3404</v>
      </c>
    </row>
    <row r="173" s="13" customFormat="1">
      <c r="A173" s="13"/>
      <c r="B173" s="243"/>
      <c r="C173" s="244"/>
      <c r="D173" s="245" t="s">
        <v>288</v>
      </c>
      <c r="E173" s="244"/>
      <c r="F173" s="247" t="s">
        <v>3405</v>
      </c>
      <c r="G173" s="244"/>
      <c r="H173" s="248">
        <v>371.43000000000001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288</v>
      </c>
      <c r="AU173" s="254" t="s">
        <v>91</v>
      </c>
      <c r="AV173" s="13" t="s">
        <v>91</v>
      </c>
      <c r="AW173" s="13" t="s">
        <v>4</v>
      </c>
      <c r="AX173" s="13" t="s">
        <v>89</v>
      </c>
      <c r="AY173" s="254" t="s">
        <v>280</v>
      </c>
    </row>
    <row r="174" s="12" customFormat="1" ht="22.8" customHeight="1">
      <c r="A174" s="12"/>
      <c r="B174" s="214"/>
      <c r="C174" s="215"/>
      <c r="D174" s="216" t="s">
        <v>81</v>
      </c>
      <c r="E174" s="228" t="s">
        <v>91</v>
      </c>
      <c r="F174" s="228" t="s">
        <v>334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SUM(P175:P182)</f>
        <v>0</v>
      </c>
      <c r="Q174" s="222"/>
      <c r="R174" s="223">
        <f>SUM(R175:R182)</f>
        <v>39.971073000000004</v>
      </c>
      <c r="S174" s="222"/>
      <c r="T174" s="224">
        <f>SUM(T175:T182)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89</v>
      </c>
      <c r="AT174" s="226" t="s">
        <v>81</v>
      </c>
      <c r="AU174" s="226" t="s">
        <v>89</v>
      </c>
      <c r="AY174" s="225" t="s">
        <v>280</v>
      </c>
      <c r="BK174" s="227">
        <f>SUM(BK175:BK182)</f>
        <v>0</v>
      </c>
    </row>
    <row r="175" s="2" customFormat="1" ht="36" customHeight="1">
      <c r="A175" s="41"/>
      <c r="B175" s="42"/>
      <c r="C175" s="230" t="s">
        <v>428</v>
      </c>
      <c r="D175" s="230" t="s">
        <v>282</v>
      </c>
      <c r="E175" s="231" t="s">
        <v>3406</v>
      </c>
      <c r="F175" s="232" t="s">
        <v>3407</v>
      </c>
      <c r="G175" s="233" t="s">
        <v>235</v>
      </c>
      <c r="H175" s="234">
        <v>1</v>
      </c>
      <c r="I175" s="235"/>
      <c r="J175" s="236">
        <f>ROUND(I175*H175,2)</f>
        <v>0</v>
      </c>
      <c r="K175" s="232" t="s">
        <v>285</v>
      </c>
      <c r="L175" s="47"/>
      <c r="M175" s="237" t="s">
        <v>44</v>
      </c>
      <c r="N175" s="238" t="s">
        <v>53</v>
      </c>
      <c r="O175" s="87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286</v>
      </c>
      <c r="AT175" s="241" t="s">
        <v>282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286</v>
      </c>
      <c r="BM175" s="241" t="s">
        <v>3408</v>
      </c>
    </row>
    <row r="176" s="13" customFormat="1">
      <c r="A176" s="13"/>
      <c r="B176" s="243"/>
      <c r="C176" s="244"/>
      <c r="D176" s="245" t="s">
        <v>288</v>
      </c>
      <c r="E176" s="246" t="s">
        <v>44</v>
      </c>
      <c r="F176" s="247" t="s">
        <v>3338</v>
      </c>
      <c r="G176" s="244"/>
      <c r="H176" s="248">
        <v>1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288</v>
      </c>
      <c r="AU176" s="254" t="s">
        <v>91</v>
      </c>
      <c r="AV176" s="13" t="s">
        <v>91</v>
      </c>
      <c r="AW176" s="13" t="s">
        <v>42</v>
      </c>
      <c r="AX176" s="13" t="s">
        <v>89</v>
      </c>
      <c r="AY176" s="254" t="s">
        <v>280</v>
      </c>
    </row>
    <row r="177" s="2" customFormat="1" ht="48" customHeight="1">
      <c r="A177" s="41"/>
      <c r="B177" s="42"/>
      <c r="C177" s="230" t="s">
        <v>433</v>
      </c>
      <c r="D177" s="230" t="s">
        <v>282</v>
      </c>
      <c r="E177" s="231" t="s">
        <v>3409</v>
      </c>
      <c r="F177" s="232" t="s">
        <v>3410</v>
      </c>
      <c r="G177" s="233" t="s">
        <v>201</v>
      </c>
      <c r="H177" s="234">
        <v>7.5</v>
      </c>
      <c r="I177" s="235"/>
      <c r="J177" s="236">
        <f>ROUND(I177*H177,2)</f>
        <v>0</v>
      </c>
      <c r="K177" s="232" t="s">
        <v>285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0.00027</v>
      </c>
      <c r="R177" s="239">
        <f>Q177*H177</f>
        <v>0.0020249999999999999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286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286</v>
      </c>
      <c r="BM177" s="241" t="s">
        <v>3411</v>
      </c>
    </row>
    <row r="178" s="13" customFormat="1">
      <c r="A178" s="13"/>
      <c r="B178" s="243"/>
      <c r="C178" s="244"/>
      <c r="D178" s="245" t="s">
        <v>288</v>
      </c>
      <c r="E178" s="246" t="s">
        <v>44</v>
      </c>
      <c r="F178" s="247" t="s">
        <v>3412</v>
      </c>
      <c r="G178" s="244"/>
      <c r="H178" s="248">
        <v>7.5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91</v>
      </c>
      <c r="AV178" s="13" t="s">
        <v>91</v>
      </c>
      <c r="AW178" s="13" t="s">
        <v>42</v>
      </c>
      <c r="AX178" s="13" t="s">
        <v>89</v>
      </c>
      <c r="AY178" s="254" t="s">
        <v>280</v>
      </c>
    </row>
    <row r="179" s="2" customFormat="1" ht="24" customHeight="1">
      <c r="A179" s="41"/>
      <c r="B179" s="42"/>
      <c r="C179" s="266" t="s">
        <v>437</v>
      </c>
      <c r="D179" s="266" t="s">
        <v>329</v>
      </c>
      <c r="E179" s="267" t="s">
        <v>3413</v>
      </c>
      <c r="F179" s="268" t="s">
        <v>3414</v>
      </c>
      <c r="G179" s="269" t="s">
        <v>201</v>
      </c>
      <c r="H179" s="270">
        <v>7.5</v>
      </c>
      <c r="I179" s="271"/>
      <c r="J179" s="272">
        <f>ROUND(I179*H179,2)</f>
        <v>0</v>
      </c>
      <c r="K179" s="268" t="s">
        <v>285</v>
      </c>
      <c r="L179" s="273"/>
      <c r="M179" s="274" t="s">
        <v>44</v>
      </c>
      <c r="N179" s="275" t="s">
        <v>53</v>
      </c>
      <c r="O179" s="87"/>
      <c r="P179" s="239">
        <f>O179*H179</f>
        <v>0</v>
      </c>
      <c r="Q179" s="239">
        <v>0.00027999999999999998</v>
      </c>
      <c r="R179" s="239">
        <f>Q179*H179</f>
        <v>0.0020999999999999999</v>
      </c>
      <c r="S179" s="239">
        <v>0</v>
      </c>
      <c r="T179" s="240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1" t="s">
        <v>323</v>
      </c>
      <c r="AT179" s="241" t="s">
        <v>329</v>
      </c>
      <c r="AU179" s="241" t="s">
        <v>91</v>
      </c>
      <c r="AY179" s="19" t="s">
        <v>280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89</v>
      </c>
      <c r="BK179" s="242">
        <f>ROUND(I179*H179,2)</f>
        <v>0</v>
      </c>
      <c r="BL179" s="19" t="s">
        <v>286</v>
      </c>
      <c r="BM179" s="241" t="s">
        <v>3415</v>
      </c>
    </row>
    <row r="180" s="2" customFormat="1" ht="60" customHeight="1">
      <c r="A180" s="41"/>
      <c r="B180" s="42"/>
      <c r="C180" s="230" t="s">
        <v>441</v>
      </c>
      <c r="D180" s="230" t="s">
        <v>282</v>
      </c>
      <c r="E180" s="231" t="s">
        <v>3416</v>
      </c>
      <c r="F180" s="232" t="s">
        <v>3417</v>
      </c>
      <c r="G180" s="233" t="s">
        <v>218</v>
      </c>
      <c r="H180" s="234">
        <v>176.40000000000001</v>
      </c>
      <c r="I180" s="235"/>
      <c r="J180" s="236">
        <f>ROUND(I180*H180,2)</f>
        <v>0</v>
      </c>
      <c r="K180" s="232" t="s">
        <v>285</v>
      </c>
      <c r="L180" s="47"/>
      <c r="M180" s="237" t="s">
        <v>44</v>
      </c>
      <c r="N180" s="238" t="s">
        <v>53</v>
      </c>
      <c r="O180" s="87"/>
      <c r="P180" s="239">
        <f>O180*H180</f>
        <v>0</v>
      </c>
      <c r="Q180" s="239">
        <v>0.22656999999999999</v>
      </c>
      <c r="R180" s="239">
        <f>Q180*H180</f>
        <v>39.966948000000002</v>
      </c>
      <c r="S180" s="239">
        <v>0</v>
      </c>
      <c r="T180" s="240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41" t="s">
        <v>286</v>
      </c>
      <c r="AT180" s="241" t="s">
        <v>282</v>
      </c>
      <c r="AU180" s="241" t="s">
        <v>91</v>
      </c>
      <c r="AY180" s="19" t="s">
        <v>280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89</v>
      </c>
      <c r="BK180" s="242">
        <f>ROUND(I180*H180,2)</f>
        <v>0</v>
      </c>
      <c r="BL180" s="19" t="s">
        <v>286</v>
      </c>
      <c r="BM180" s="241" t="s">
        <v>3418</v>
      </c>
    </row>
    <row r="181" s="2" customFormat="1">
      <c r="A181" s="41"/>
      <c r="B181" s="42"/>
      <c r="C181" s="43"/>
      <c r="D181" s="245" t="s">
        <v>360</v>
      </c>
      <c r="E181" s="43"/>
      <c r="F181" s="276" t="s">
        <v>3419</v>
      </c>
      <c r="G181" s="43"/>
      <c r="H181" s="43"/>
      <c r="I181" s="150"/>
      <c r="J181" s="43"/>
      <c r="K181" s="43"/>
      <c r="L181" s="47"/>
      <c r="M181" s="277"/>
      <c r="N181" s="278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360</v>
      </c>
      <c r="AU181" s="19" t="s">
        <v>91</v>
      </c>
    </row>
    <row r="182" s="13" customFormat="1">
      <c r="A182" s="13"/>
      <c r="B182" s="243"/>
      <c r="C182" s="244"/>
      <c r="D182" s="245" t="s">
        <v>288</v>
      </c>
      <c r="E182" s="246" t="s">
        <v>44</v>
      </c>
      <c r="F182" s="247" t="s">
        <v>3420</v>
      </c>
      <c r="G182" s="244"/>
      <c r="H182" s="248">
        <v>176.40000000000001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91</v>
      </c>
      <c r="AV182" s="13" t="s">
        <v>91</v>
      </c>
      <c r="AW182" s="13" t="s">
        <v>42</v>
      </c>
      <c r="AX182" s="13" t="s">
        <v>89</v>
      </c>
      <c r="AY182" s="254" t="s">
        <v>280</v>
      </c>
    </row>
    <row r="183" s="12" customFormat="1" ht="22.8" customHeight="1">
      <c r="A183" s="12"/>
      <c r="B183" s="214"/>
      <c r="C183" s="215"/>
      <c r="D183" s="216" t="s">
        <v>81</v>
      </c>
      <c r="E183" s="228" t="s">
        <v>286</v>
      </c>
      <c r="F183" s="228" t="s">
        <v>477</v>
      </c>
      <c r="G183" s="215"/>
      <c r="H183" s="215"/>
      <c r="I183" s="218"/>
      <c r="J183" s="229">
        <f>BK183</f>
        <v>0</v>
      </c>
      <c r="K183" s="215"/>
      <c r="L183" s="220"/>
      <c r="M183" s="221"/>
      <c r="N183" s="222"/>
      <c r="O183" s="222"/>
      <c r="P183" s="223">
        <f>SUM(P184:P187)</f>
        <v>0</v>
      </c>
      <c r="Q183" s="222"/>
      <c r="R183" s="223">
        <f>SUM(R184:R187)</f>
        <v>0</v>
      </c>
      <c r="S183" s="222"/>
      <c r="T183" s="224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5" t="s">
        <v>89</v>
      </c>
      <c r="AT183" s="226" t="s">
        <v>81</v>
      </c>
      <c r="AU183" s="226" t="s">
        <v>89</v>
      </c>
      <c r="AY183" s="225" t="s">
        <v>280</v>
      </c>
      <c r="BK183" s="227">
        <f>SUM(BK184:BK187)</f>
        <v>0</v>
      </c>
    </row>
    <row r="184" s="2" customFormat="1" ht="24" customHeight="1">
      <c r="A184" s="41"/>
      <c r="B184" s="42"/>
      <c r="C184" s="230" t="s">
        <v>445</v>
      </c>
      <c r="D184" s="230" t="s">
        <v>282</v>
      </c>
      <c r="E184" s="231" t="s">
        <v>2571</v>
      </c>
      <c r="F184" s="232" t="s">
        <v>2572</v>
      </c>
      <c r="G184" s="233" t="s">
        <v>235</v>
      </c>
      <c r="H184" s="234">
        <v>37.143000000000001</v>
      </c>
      <c r="I184" s="235"/>
      <c r="J184" s="236">
        <f>ROUND(I184*H184,2)</f>
        <v>0</v>
      </c>
      <c r="K184" s="232" t="s">
        <v>285</v>
      </c>
      <c r="L184" s="47"/>
      <c r="M184" s="237" t="s">
        <v>44</v>
      </c>
      <c r="N184" s="238" t="s">
        <v>53</v>
      </c>
      <c r="O184" s="87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286</v>
      </c>
      <c r="AT184" s="241" t="s">
        <v>282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286</v>
      </c>
      <c r="BM184" s="241" t="s">
        <v>3421</v>
      </c>
    </row>
    <row r="185" s="13" customFormat="1">
      <c r="A185" s="13"/>
      <c r="B185" s="243"/>
      <c r="C185" s="244"/>
      <c r="D185" s="245" t="s">
        <v>288</v>
      </c>
      <c r="E185" s="246" t="s">
        <v>44</v>
      </c>
      <c r="F185" s="247" t="s">
        <v>3422</v>
      </c>
      <c r="G185" s="244"/>
      <c r="H185" s="248">
        <v>21.266999999999999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288</v>
      </c>
      <c r="AU185" s="254" t="s">
        <v>91</v>
      </c>
      <c r="AV185" s="13" t="s">
        <v>91</v>
      </c>
      <c r="AW185" s="13" t="s">
        <v>42</v>
      </c>
      <c r="AX185" s="13" t="s">
        <v>82</v>
      </c>
      <c r="AY185" s="254" t="s">
        <v>280</v>
      </c>
    </row>
    <row r="186" s="13" customFormat="1">
      <c r="A186" s="13"/>
      <c r="B186" s="243"/>
      <c r="C186" s="244"/>
      <c r="D186" s="245" t="s">
        <v>288</v>
      </c>
      <c r="E186" s="246" t="s">
        <v>44</v>
      </c>
      <c r="F186" s="247" t="s">
        <v>3423</v>
      </c>
      <c r="G186" s="244"/>
      <c r="H186" s="248">
        <v>15.875999999999999</v>
      </c>
      <c r="I186" s="249"/>
      <c r="J186" s="244"/>
      <c r="K186" s="244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288</v>
      </c>
      <c r="AU186" s="254" t="s">
        <v>91</v>
      </c>
      <c r="AV186" s="13" t="s">
        <v>91</v>
      </c>
      <c r="AW186" s="13" t="s">
        <v>42</v>
      </c>
      <c r="AX186" s="13" t="s">
        <v>82</v>
      </c>
      <c r="AY186" s="254" t="s">
        <v>280</v>
      </c>
    </row>
    <row r="187" s="14" customFormat="1">
      <c r="A187" s="14"/>
      <c r="B187" s="255"/>
      <c r="C187" s="256"/>
      <c r="D187" s="245" t="s">
        <v>288</v>
      </c>
      <c r="E187" s="257" t="s">
        <v>44</v>
      </c>
      <c r="F187" s="258" t="s">
        <v>292</v>
      </c>
      <c r="G187" s="256"/>
      <c r="H187" s="259">
        <v>37.143000000000001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5" t="s">
        <v>288</v>
      </c>
      <c r="AU187" s="265" t="s">
        <v>91</v>
      </c>
      <c r="AV187" s="14" t="s">
        <v>286</v>
      </c>
      <c r="AW187" s="14" t="s">
        <v>42</v>
      </c>
      <c r="AX187" s="14" t="s">
        <v>89</v>
      </c>
      <c r="AY187" s="265" t="s">
        <v>280</v>
      </c>
    </row>
    <row r="188" s="12" customFormat="1" ht="22.8" customHeight="1">
      <c r="A188" s="12"/>
      <c r="B188" s="214"/>
      <c r="C188" s="215"/>
      <c r="D188" s="216" t="s">
        <v>81</v>
      </c>
      <c r="E188" s="228" t="s">
        <v>323</v>
      </c>
      <c r="F188" s="228" t="s">
        <v>2583</v>
      </c>
      <c r="G188" s="215"/>
      <c r="H188" s="215"/>
      <c r="I188" s="218"/>
      <c r="J188" s="229">
        <f>BK188</f>
        <v>0</v>
      </c>
      <c r="K188" s="215"/>
      <c r="L188" s="220"/>
      <c r="M188" s="221"/>
      <c r="N188" s="222"/>
      <c r="O188" s="222"/>
      <c r="P188" s="223">
        <f>SUM(P189:P255)</f>
        <v>0</v>
      </c>
      <c r="Q188" s="222"/>
      <c r="R188" s="223">
        <f>SUM(R189:R255)</f>
        <v>1.7088329999999998</v>
      </c>
      <c r="S188" s="222"/>
      <c r="T188" s="224">
        <f>SUM(T189:T255)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5" t="s">
        <v>89</v>
      </c>
      <c r="AT188" s="226" t="s">
        <v>81</v>
      </c>
      <c r="AU188" s="226" t="s">
        <v>89</v>
      </c>
      <c r="AY188" s="225" t="s">
        <v>280</v>
      </c>
      <c r="BK188" s="227">
        <f>SUM(BK189:BK255)</f>
        <v>0</v>
      </c>
    </row>
    <row r="189" s="2" customFormat="1" ht="36" customHeight="1">
      <c r="A189" s="41"/>
      <c r="B189" s="42"/>
      <c r="C189" s="230" t="s">
        <v>449</v>
      </c>
      <c r="D189" s="230" t="s">
        <v>282</v>
      </c>
      <c r="E189" s="231" t="s">
        <v>3424</v>
      </c>
      <c r="F189" s="232" t="s">
        <v>3425</v>
      </c>
      <c r="G189" s="233" t="s">
        <v>218</v>
      </c>
      <c r="H189" s="234">
        <v>122.8</v>
      </c>
      <c r="I189" s="235"/>
      <c r="J189" s="236">
        <f>ROUND(I189*H189,2)</f>
        <v>0</v>
      </c>
      <c r="K189" s="232" t="s">
        <v>285</v>
      </c>
      <c r="L189" s="47"/>
      <c r="M189" s="237" t="s">
        <v>44</v>
      </c>
      <c r="N189" s="238" t="s">
        <v>53</v>
      </c>
      <c r="O189" s="87"/>
      <c r="P189" s="239">
        <f>O189*H189</f>
        <v>0</v>
      </c>
      <c r="Q189" s="239">
        <v>0.0027399999999999998</v>
      </c>
      <c r="R189" s="239">
        <f>Q189*H189</f>
        <v>0.33647199999999999</v>
      </c>
      <c r="S189" s="239">
        <v>0</v>
      </c>
      <c r="T189" s="240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1" t="s">
        <v>286</v>
      </c>
      <c r="AT189" s="241" t="s">
        <v>282</v>
      </c>
      <c r="AU189" s="241" t="s">
        <v>91</v>
      </c>
      <c r="AY189" s="19" t="s">
        <v>280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89</v>
      </c>
      <c r="BK189" s="242">
        <f>ROUND(I189*H189,2)</f>
        <v>0</v>
      </c>
      <c r="BL189" s="19" t="s">
        <v>286</v>
      </c>
      <c r="BM189" s="241" t="s">
        <v>3426</v>
      </c>
    </row>
    <row r="190" s="15" customFormat="1">
      <c r="A190" s="15"/>
      <c r="B190" s="279"/>
      <c r="C190" s="280"/>
      <c r="D190" s="245" t="s">
        <v>288</v>
      </c>
      <c r="E190" s="281" t="s">
        <v>44</v>
      </c>
      <c r="F190" s="282" t="s">
        <v>3427</v>
      </c>
      <c r="G190" s="280"/>
      <c r="H190" s="281" t="s">
        <v>44</v>
      </c>
      <c r="I190" s="283"/>
      <c r="J190" s="280"/>
      <c r="K190" s="280"/>
      <c r="L190" s="284"/>
      <c r="M190" s="285"/>
      <c r="N190" s="286"/>
      <c r="O190" s="286"/>
      <c r="P190" s="286"/>
      <c r="Q190" s="286"/>
      <c r="R190" s="286"/>
      <c r="S190" s="286"/>
      <c r="T190" s="28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8" t="s">
        <v>288</v>
      </c>
      <c r="AU190" s="288" t="s">
        <v>91</v>
      </c>
      <c r="AV190" s="15" t="s">
        <v>89</v>
      </c>
      <c r="AW190" s="15" t="s">
        <v>42</v>
      </c>
      <c r="AX190" s="15" t="s">
        <v>82</v>
      </c>
      <c r="AY190" s="288" t="s">
        <v>280</v>
      </c>
    </row>
    <row r="191" s="13" customFormat="1">
      <c r="A191" s="13"/>
      <c r="B191" s="243"/>
      <c r="C191" s="244"/>
      <c r="D191" s="245" t="s">
        <v>288</v>
      </c>
      <c r="E191" s="246" t="s">
        <v>44</v>
      </c>
      <c r="F191" s="247" t="s">
        <v>3428</v>
      </c>
      <c r="G191" s="244"/>
      <c r="H191" s="248">
        <v>5.2999999999999998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288</v>
      </c>
      <c r="AU191" s="254" t="s">
        <v>91</v>
      </c>
      <c r="AV191" s="13" t="s">
        <v>91</v>
      </c>
      <c r="AW191" s="13" t="s">
        <v>42</v>
      </c>
      <c r="AX191" s="13" t="s">
        <v>82</v>
      </c>
      <c r="AY191" s="254" t="s">
        <v>280</v>
      </c>
    </row>
    <row r="192" s="13" customFormat="1">
      <c r="A192" s="13"/>
      <c r="B192" s="243"/>
      <c r="C192" s="244"/>
      <c r="D192" s="245" t="s">
        <v>288</v>
      </c>
      <c r="E192" s="246" t="s">
        <v>44</v>
      </c>
      <c r="F192" s="247" t="s">
        <v>3429</v>
      </c>
      <c r="G192" s="244"/>
      <c r="H192" s="248">
        <v>12.6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91</v>
      </c>
      <c r="AV192" s="13" t="s">
        <v>91</v>
      </c>
      <c r="AW192" s="13" t="s">
        <v>42</v>
      </c>
      <c r="AX192" s="13" t="s">
        <v>82</v>
      </c>
      <c r="AY192" s="254" t="s">
        <v>280</v>
      </c>
    </row>
    <row r="193" s="13" customFormat="1">
      <c r="A193" s="13"/>
      <c r="B193" s="243"/>
      <c r="C193" s="244"/>
      <c r="D193" s="245" t="s">
        <v>288</v>
      </c>
      <c r="E193" s="246" t="s">
        <v>44</v>
      </c>
      <c r="F193" s="247" t="s">
        <v>3430</v>
      </c>
      <c r="G193" s="244"/>
      <c r="H193" s="248">
        <v>1.2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288</v>
      </c>
      <c r="AU193" s="254" t="s">
        <v>91</v>
      </c>
      <c r="AV193" s="13" t="s">
        <v>91</v>
      </c>
      <c r="AW193" s="13" t="s">
        <v>42</v>
      </c>
      <c r="AX193" s="13" t="s">
        <v>82</v>
      </c>
      <c r="AY193" s="254" t="s">
        <v>280</v>
      </c>
    </row>
    <row r="194" s="13" customFormat="1">
      <c r="A194" s="13"/>
      <c r="B194" s="243"/>
      <c r="C194" s="244"/>
      <c r="D194" s="245" t="s">
        <v>288</v>
      </c>
      <c r="E194" s="246" t="s">
        <v>44</v>
      </c>
      <c r="F194" s="247" t="s">
        <v>3431</v>
      </c>
      <c r="G194" s="244"/>
      <c r="H194" s="248">
        <v>5.4000000000000004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288</v>
      </c>
      <c r="AU194" s="254" t="s">
        <v>91</v>
      </c>
      <c r="AV194" s="13" t="s">
        <v>91</v>
      </c>
      <c r="AW194" s="13" t="s">
        <v>42</v>
      </c>
      <c r="AX194" s="13" t="s">
        <v>82</v>
      </c>
      <c r="AY194" s="254" t="s">
        <v>280</v>
      </c>
    </row>
    <row r="195" s="13" customFormat="1">
      <c r="A195" s="13"/>
      <c r="B195" s="243"/>
      <c r="C195" s="244"/>
      <c r="D195" s="245" t="s">
        <v>288</v>
      </c>
      <c r="E195" s="246" t="s">
        <v>44</v>
      </c>
      <c r="F195" s="247" t="s">
        <v>3432</v>
      </c>
      <c r="G195" s="244"/>
      <c r="H195" s="248">
        <v>2.7999999999999998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288</v>
      </c>
      <c r="AU195" s="254" t="s">
        <v>91</v>
      </c>
      <c r="AV195" s="13" t="s">
        <v>91</v>
      </c>
      <c r="AW195" s="13" t="s">
        <v>42</v>
      </c>
      <c r="AX195" s="13" t="s">
        <v>82</v>
      </c>
      <c r="AY195" s="254" t="s">
        <v>280</v>
      </c>
    </row>
    <row r="196" s="13" customFormat="1">
      <c r="A196" s="13"/>
      <c r="B196" s="243"/>
      <c r="C196" s="244"/>
      <c r="D196" s="245" t="s">
        <v>288</v>
      </c>
      <c r="E196" s="246" t="s">
        <v>44</v>
      </c>
      <c r="F196" s="247" t="s">
        <v>3433</v>
      </c>
      <c r="G196" s="244"/>
      <c r="H196" s="248">
        <v>4.2000000000000002</v>
      </c>
      <c r="I196" s="249"/>
      <c r="J196" s="244"/>
      <c r="K196" s="244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288</v>
      </c>
      <c r="AU196" s="254" t="s">
        <v>91</v>
      </c>
      <c r="AV196" s="13" t="s">
        <v>91</v>
      </c>
      <c r="AW196" s="13" t="s">
        <v>42</v>
      </c>
      <c r="AX196" s="13" t="s">
        <v>82</v>
      </c>
      <c r="AY196" s="254" t="s">
        <v>280</v>
      </c>
    </row>
    <row r="197" s="13" customFormat="1">
      <c r="A197" s="13"/>
      <c r="B197" s="243"/>
      <c r="C197" s="244"/>
      <c r="D197" s="245" t="s">
        <v>288</v>
      </c>
      <c r="E197" s="246" t="s">
        <v>44</v>
      </c>
      <c r="F197" s="247" t="s">
        <v>3434</v>
      </c>
      <c r="G197" s="244"/>
      <c r="H197" s="248">
        <v>5.7000000000000002</v>
      </c>
      <c r="I197" s="249"/>
      <c r="J197" s="244"/>
      <c r="K197" s="244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288</v>
      </c>
      <c r="AU197" s="254" t="s">
        <v>91</v>
      </c>
      <c r="AV197" s="13" t="s">
        <v>91</v>
      </c>
      <c r="AW197" s="13" t="s">
        <v>42</v>
      </c>
      <c r="AX197" s="13" t="s">
        <v>82</v>
      </c>
      <c r="AY197" s="254" t="s">
        <v>280</v>
      </c>
    </row>
    <row r="198" s="13" customFormat="1">
      <c r="A198" s="13"/>
      <c r="B198" s="243"/>
      <c r="C198" s="244"/>
      <c r="D198" s="245" t="s">
        <v>288</v>
      </c>
      <c r="E198" s="246" t="s">
        <v>44</v>
      </c>
      <c r="F198" s="247" t="s">
        <v>3435</v>
      </c>
      <c r="G198" s="244"/>
      <c r="H198" s="248">
        <v>1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91</v>
      </c>
      <c r="AV198" s="13" t="s">
        <v>91</v>
      </c>
      <c r="AW198" s="13" t="s">
        <v>42</v>
      </c>
      <c r="AX198" s="13" t="s">
        <v>82</v>
      </c>
      <c r="AY198" s="254" t="s">
        <v>280</v>
      </c>
    </row>
    <row r="199" s="13" customFormat="1">
      <c r="A199" s="13"/>
      <c r="B199" s="243"/>
      <c r="C199" s="244"/>
      <c r="D199" s="245" t="s">
        <v>288</v>
      </c>
      <c r="E199" s="246" t="s">
        <v>44</v>
      </c>
      <c r="F199" s="247" t="s">
        <v>3436</v>
      </c>
      <c r="G199" s="244"/>
      <c r="H199" s="248">
        <v>11.199999999999999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91</v>
      </c>
      <c r="AV199" s="13" t="s">
        <v>91</v>
      </c>
      <c r="AW199" s="13" t="s">
        <v>42</v>
      </c>
      <c r="AX199" s="13" t="s">
        <v>82</v>
      </c>
      <c r="AY199" s="254" t="s">
        <v>280</v>
      </c>
    </row>
    <row r="200" s="13" customFormat="1">
      <c r="A200" s="13"/>
      <c r="B200" s="243"/>
      <c r="C200" s="244"/>
      <c r="D200" s="245" t="s">
        <v>288</v>
      </c>
      <c r="E200" s="246" t="s">
        <v>44</v>
      </c>
      <c r="F200" s="247" t="s">
        <v>3437</v>
      </c>
      <c r="G200" s="244"/>
      <c r="H200" s="248">
        <v>1</v>
      </c>
      <c r="I200" s="249"/>
      <c r="J200" s="244"/>
      <c r="K200" s="244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288</v>
      </c>
      <c r="AU200" s="254" t="s">
        <v>91</v>
      </c>
      <c r="AV200" s="13" t="s">
        <v>91</v>
      </c>
      <c r="AW200" s="13" t="s">
        <v>42</v>
      </c>
      <c r="AX200" s="13" t="s">
        <v>82</v>
      </c>
      <c r="AY200" s="254" t="s">
        <v>280</v>
      </c>
    </row>
    <row r="201" s="13" customFormat="1">
      <c r="A201" s="13"/>
      <c r="B201" s="243"/>
      <c r="C201" s="244"/>
      <c r="D201" s="245" t="s">
        <v>288</v>
      </c>
      <c r="E201" s="246" t="s">
        <v>44</v>
      </c>
      <c r="F201" s="247" t="s">
        <v>3438</v>
      </c>
      <c r="G201" s="244"/>
      <c r="H201" s="248">
        <v>13</v>
      </c>
      <c r="I201" s="249"/>
      <c r="J201" s="244"/>
      <c r="K201" s="244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288</v>
      </c>
      <c r="AU201" s="254" t="s">
        <v>91</v>
      </c>
      <c r="AV201" s="13" t="s">
        <v>91</v>
      </c>
      <c r="AW201" s="13" t="s">
        <v>42</v>
      </c>
      <c r="AX201" s="13" t="s">
        <v>82</v>
      </c>
      <c r="AY201" s="254" t="s">
        <v>280</v>
      </c>
    </row>
    <row r="202" s="13" customFormat="1">
      <c r="A202" s="13"/>
      <c r="B202" s="243"/>
      <c r="C202" s="244"/>
      <c r="D202" s="245" t="s">
        <v>288</v>
      </c>
      <c r="E202" s="246" t="s">
        <v>44</v>
      </c>
      <c r="F202" s="247" t="s">
        <v>3439</v>
      </c>
      <c r="G202" s="244"/>
      <c r="H202" s="248">
        <v>12.699999999999999</v>
      </c>
      <c r="I202" s="249"/>
      <c r="J202" s="244"/>
      <c r="K202" s="244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288</v>
      </c>
      <c r="AU202" s="254" t="s">
        <v>91</v>
      </c>
      <c r="AV202" s="13" t="s">
        <v>91</v>
      </c>
      <c r="AW202" s="13" t="s">
        <v>42</v>
      </c>
      <c r="AX202" s="13" t="s">
        <v>82</v>
      </c>
      <c r="AY202" s="254" t="s">
        <v>280</v>
      </c>
    </row>
    <row r="203" s="13" customFormat="1">
      <c r="A203" s="13"/>
      <c r="B203" s="243"/>
      <c r="C203" s="244"/>
      <c r="D203" s="245" t="s">
        <v>288</v>
      </c>
      <c r="E203" s="246" t="s">
        <v>44</v>
      </c>
      <c r="F203" s="247" t="s">
        <v>3440</v>
      </c>
      <c r="G203" s="244"/>
      <c r="H203" s="248">
        <v>3.3999999999999999</v>
      </c>
      <c r="I203" s="249"/>
      <c r="J203" s="244"/>
      <c r="K203" s="244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288</v>
      </c>
      <c r="AU203" s="254" t="s">
        <v>91</v>
      </c>
      <c r="AV203" s="13" t="s">
        <v>91</v>
      </c>
      <c r="AW203" s="13" t="s">
        <v>42</v>
      </c>
      <c r="AX203" s="13" t="s">
        <v>82</v>
      </c>
      <c r="AY203" s="254" t="s">
        <v>280</v>
      </c>
    </row>
    <row r="204" s="13" customFormat="1">
      <c r="A204" s="13"/>
      <c r="B204" s="243"/>
      <c r="C204" s="244"/>
      <c r="D204" s="245" t="s">
        <v>288</v>
      </c>
      <c r="E204" s="246" t="s">
        <v>44</v>
      </c>
      <c r="F204" s="247" t="s">
        <v>3441</v>
      </c>
      <c r="G204" s="244"/>
      <c r="H204" s="248">
        <v>16.800000000000001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288</v>
      </c>
      <c r="AU204" s="254" t="s">
        <v>91</v>
      </c>
      <c r="AV204" s="13" t="s">
        <v>91</v>
      </c>
      <c r="AW204" s="13" t="s">
        <v>42</v>
      </c>
      <c r="AX204" s="13" t="s">
        <v>82</v>
      </c>
      <c r="AY204" s="254" t="s">
        <v>280</v>
      </c>
    </row>
    <row r="205" s="13" customFormat="1">
      <c r="A205" s="13"/>
      <c r="B205" s="243"/>
      <c r="C205" s="244"/>
      <c r="D205" s="245" t="s">
        <v>288</v>
      </c>
      <c r="E205" s="246" t="s">
        <v>44</v>
      </c>
      <c r="F205" s="247" t="s">
        <v>3442</v>
      </c>
      <c r="G205" s="244"/>
      <c r="H205" s="248">
        <v>18.399999999999999</v>
      </c>
      <c r="I205" s="249"/>
      <c r="J205" s="244"/>
      <c r="K205" s="244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288</v>
      </c>
      <c r="AU205" s="254" t="s">
        <v>91</v>
      </c>
      <c r="AV205" s="13" t="s">
        <v>91</v>
      </c>
      <c r="AW205" s="13" t="s">
        <v>42</v>
      </c>
      <c r="AX205" s="13" t="s">
        <v>82</v>
      </c>
      <c r="AY205" s="254" t="s">
        <v>280</v>
      </c>
    </row>
    <row r="206" s="13" customFormat="1">
      <c r="A206" s="13"/>
      <c r="B206" s="243"/>
      <c r="C206" s="244"/>
      <c r="D206" s="245" t="s">
        <v>288</v>
      </c>
      <c r="E206" s="246" t="s">
        <v>44</v>
      </c>
      <c r="F206" s="247" t="s">
        <v>3443</v>
      </c>
      <c r="G206" s="244"/>
      <c r="H206" s="248">
        <v>2.2999999999999998</v>
      </c>
      <c r="I206" s="249"/>
      <c r="J206" s="244"/>
      <c r="K206" s="244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288</v>
      </c>
      <c r="AU206" s="254" t="s">
        <v>91</v>
      </c>
      <c r="AV206" s="13" t="s">
        <v>91</v>
      </c>
      <c r="AW206" s="13" t="s">
        <v>42</v>
      </c>
      <c r="AX206" s="13" t="s">
        <v>82</v>
      </c>
      <c r="AY206" s="254" t="s">
        <v>280</v>
      </c>
    </row>
    <row r="207" s="13" customFormat="1">
      <c r="A207" s="13"/>
      <c r="B207" s="243"/>
      <c r="C207" s="244"/>
      <c r="D207" s="245" t="s">
        <v>288</v>
      </c>
      <c r="E207" s="246" t="s">
        <v>44</v>
      </c>
      <c r="F207" s="247" t="s">
        <v>3444</v>
      </c>
      <c r="G207" s="244"/>
      <c r="H207" s="248">
        <v>2.5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288</v>
      </c>
      <c r="AU207" s="254" t="s">
        <v>91</v>
      </c>
      <c r="AV207" s="13" t="s">
        <v>91</v>
      </c>
      <c r="AW207" s="13" t="s">
        <v>42</v>
      </c>
      <c r="AX207" s="13" t="s">
        <v>82</v>
      </c>
      <c r="AY207" s="254" t="s">
        <v>280</v>
      </c>
    </row>
    <row r="208" s="13" customFormat="1">
      <c r="A208" s="13"/>
      <c r="B208" s="243"/>
      <c r="C208" s="244"/>
      <c r="D208" s="245" t="s">
        <v>288</v>
      </c>
      <c r="E208" s="246" t="s">
        <v>44</v>
      </c>
      <c r="F208" s="247" t="s">
        <v>3445</v>
      </c>
      <c r="G208" s="244"/>
      <c r="H208" s="248">
        <v>2</v>
      </c>
      <c r="I208" s="249"/>
      <c r="J208" s="244"/>
      <c r="K208" s="244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288</v>
      </c>
      <c r="AU208" s="254" t="s">
        <v>91</v>
      </c>
      <c r="AV208" s="13" t="s">
        <v>91</v>
      </c>
      <c r="AW208" s="13" t="s">
        <v>42</v>
      </c>
      <c r="AX208" s="13" t="s">
        <v>82</v>
      </c>
      <c r="AY208" s="254" t="s">
        <v>280</v>
      </c>
    </row>
    <row r="209" s="13" customFormat="1">
      <c r="A209" s="13"/>
      <c r="B209" s="243"/>
      <c r="C209" s="244"/>
      <c r="D209" s="245" t="s">
        <v>288</v>
      </c>
      <c r="E209" s="246" t="s">
        <v>44</v>
      </c>
      <c r="F209" s="247" t="s">
        <v>3446</v>
      </c>
      <c r="G209" s="244"/>
      <c r="H209" s="248">
        <v>1.3</v>
      </c>
      <c r="I209" s="249"/>
      <c r="J209" s="244"/>
      <c r="K209" s="244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288</v>
      </c>
      <c r="AU209" s="254" t="s">
        <v>91</v>
      </c>
      <c r="AV209" s="13" t="s">
        <v>91</v>
      </c>
      <c r="AW209" s="13" t="s">
        <v>42</v>
      </c>
      <c r="AX209" s="13" t="s">
        <v>82</v>
      </c>
      <c r="AY209" s="254" t="s">
        <v>280</v>
      </c>
    </row>
    <row r="210" s="14" customFormat="1">
      <c r="A210" s="14"/>
      <c r="B210" s="255"/>
      <c r="C210" s="256"/>
      <c r="D210" s="245" t="s">
        <v>288</v>
      </c>
      <c r="E210" s="257" t="s">
        <v>3314</v>
      </c>
      <c r="F210" s="258" t="s">
        <v>292</v>
      </c>
      <c r="G210" s="256"/>
      <c r="H210" s="259">
        <v>122.8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288</v>
      </c>
      <c r="AU210" s="265" t="s">
        <v>91</v>
      </c>
      <c r="AV210" s="14" t="s">
        <v>286</v>
      </c>
      <c r="AW210" s="14" t="s">
        <v>42</v>
      </c>
      <c r="AX210" s="14" t="s">
        <v>89</v>
      </c>
      <c r="AY210" s="265" t="s">
        <v>280</v>
      </c>
    </row>
    <row r="211" s="2" customFormat="1" ht="36" customHeight="1">
      <c r="A211" s="41"/>
      <c r="B211" s="42"/>
      <c r="C211" s="230" t="s">
        <v>455</v>
      </c>
      <c r="D211" s="230" t="s">
        <v>282</v>
      </c>
      <c r="E211" s="231" t="s">
        <v>3447</v>
      </c>
      <c r="F211" s="232" t="s">
        <v>3448</v>
      </c>
      <c r="G211" s="233" t="s">
        <v>218</v>
      </c>
      <c r="H211" s="234">
        <v>289.89999999999998</v>
      </c>
      <c r="I211" s="235"/>
      <c r="J211" s="236">
        <f>ROUND(I211*H211,2)</f>
        <v>0</v>
      </c>
      <c r="K211" s="232" t="s">
        <v>285</v>
      </c>
      <c r="L211" s="47"/>
      <c r="M211" s="237" t="s">
        <v>44</v>
      </c>
      <c r="N211" s="238" t="s">
        <v>53</v>
      </c>
      <c r="O211" s="87"/>
      <c r="P211" s="239">
        <f>O211*H211</f>
        <v>0</v>
      </c>
      <c r="Q211" s="239">
        <v>0.00428</v>
      </c>
      <c r="R211" s="239">
        <f>Q211*H211</f>
        <v>1.240772</v>
      </c>
      <c r="S211" s="239">
        <v>0</v>
      </c>
      <c r="T211" s="240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41" t="s">
        <v>286</v>
      </c>
      <c r="AT211" s="241" t="s">
        <v>282</v>
      </c>
      <c r="AU211" s="241" t="s">
        <v>91</v>
      </c>
      <c r="AY211" s="19" t="s">
        <v>280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9" t="s">
        <v>89</v>
      </c>
      <c r="BK211" s="242">
        <f>ROUND(I211*H211,2)</f>
        <v>0</v>
      </c>
      <c r="BL211" s="19" t="s">
        <v>286</v>
      </c>
      <c r="BM211" s="241" t="s">
        <v>3449</v>
      </c>
    </row>
    <row r="212" s="15" customFormat="1">
      <c r="A212" s="15"/>
      <c r="B212" s="279"/>
      <c r="C212" s="280"/>
      <c r="D212" s="245" t="s">
        <v>288</v>
      </c>
      <c r="E212" s="281" t="s">
        <v>44</v>
      </c>
      <c r="F212" s="282" t="s">
        <v>3358</v>
      </c>
      <c r="G212" s="280"/>
      <c r="H212" s="281" t="s">
        <v>44</v>
      </c>
      <c r="I212" s="283"/>
      <c r="J212" s="280"/>
      <c r="K212" s="280"/>
      <c r="L212" s="284"/>
      <c r="M212" s="285"/>
      <c r="N212" s="286"/>
      <c r="O212" s="286"/>
      <c r="P212" s="286"/>
      <c r="Q212" s="286"/>
      <c r="R212" s="286"/>
      <c r="S212" s="286"/>
      <c r="T212" s="28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8" t="s">
        <v>288</v>
      </c>
      <c r="AU212" s="288" t="s">
        <v>91</v>
      </c>
      <c r="AV212" s="15" t="s">
        <v>89</v>
      </c>
      <c r="AW212" s="15" t="s">
        <v>42</v>
      </c>
      <c r="AX212" s="15" t="s">
        <v>82</v>
      </c>
      <c r="AY212" s="288" t="s">
        <v>280</v>
      </c>
    </row>
    <row r="213" s="13" customFormat="1">
      <c r="A213" s="13"/>
      <c r="B213" s="243"/>
      <c r="C213" s="244"/>
      <c r="D213" s="245" t="s">
        <v>288</v>
      </c>
      <c r="E213" s="246" t="s">
        <v>44</v>
      </c>
      <c r="F213" s="247" t="s">
        <v>3450</v>
      </c>
      <c r="G213" s="244"/>
      <c r="H213" s="248">
        <v>55.200000000000003</v>
      </c>
      <c r="I213" s="249"/>
      <c r="J213" s="244"/>
      <c r="K213" s="244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288</v>
      </c>
      <c r="AU213" s="254" t="s">
        <v>91</v>
      </c>
      <c r="AV213" s="13" t="s">
        <v>91</v>
      </c>
      <c r="AW213" s="13" t="s">
        <v>42</v>
      </c>
      <c r="AX213" s="13" t="s">
        <v>82</v>
      </c>
      <c r="AY213" s="254" t="s">
        <v>280</v>
      </c>
    </row>
    <row r="214" s="13" customFormat="1">
      <c r="A214" s="13"/>
      <c r="B214" s="243"/>
      <c r="C214" s="244"/>
      <c r="D214" s="245" t="s">
        <v>288</v>
      </c>
      <c r="E214" s="246" t="s">
        <v>44</v>
      </c>
      <c r="F214" s="247" t="s">
        <v>3451</v>
      </c>
      <c r="G214" s="244"/>
      <c r="H214" s="248">
        <v>9.1999999999999993</v>
      </c>
      <c r="I214" s="249"/>
      <c r="J214" s="244"/>
      <c r="K214" s="244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288</v>
      </c>
      <c r="AU214" s="254" t="s">
        <v>91</v>
      </c>
      <c r="AV214" s="13" t="s">
        <v>91</v>
      </c>
      <c r="AW214" s="13" t="s">
        <v>42</v>
      </c>
      <c r="AX214" s="13" t="s">
        <v>82</v>
      </c>
      <c r="AY214" s="254" t="s">
        <v>280</v>
      </c>
    </row>
    <row r="215" s="13" customFormat="1">
      <c r="A215" s="13"/>
      <c r="B215" s="243"/>
      <c r="C215" s="244"/>
      <c r="D215" s="245" t="s">
        <v>288</v>
      </c>
      <c r="E215" s="246" t="s">
        <v>44</v>
      </c>
      <c r="F215" s="247" t="s">
        <v>3452</v>
      </c>
      <c r="G215" s="244"/>
      <c r="H215" s="248">
        <v>8.5</v>
      </c>
      <c r="I215" s="249"/>
      <c r="J215" s="244"/>
      <c r="K215" s="244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288</v>
      </c>
      <c r="AU215" s="254" t="s">
        <v>91</v>
      </c>
      <c r="AV215" s="13" t="s">
        <v>91</v>
      </c>
      <c r="AW215" s="13" t="s">
        <v>42</v>
      </c>
      <c r="AX215" s="13" t="s">
        <v>82</v>
      </c>
      <c r="AY215" s="254" t="s">
        <v>280</v>
      </c>
    </row>
    <row r="216" s="13" customFormat="1">
      <c r="A216" s="13"/>
      <c r="B216" s="243"/>
      <c r="C216" s="244"/>
      <c r="D216" s="245" t="s">
        <v>288</v>
      </c>
      <c r="E216" s="246" t="s">
        <v>44</v>
      </c>
      <c r="F216" s="247" t="s">
        <v>3453</v>
      </c>
      <c r="G216" s="244"/>
      <c r="H216" s="248">
        <v>53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288</v>
      </c>
      <c r="AU216" s="254" t="s">
        <v>91</v>
      </c>
      <c r="AV216" s="13" t="s">
        <v>91</v>
      </c>
      <c r="AW216" s="13" t="s">
        <v>42</v>
      </c>
      <c r="AX216" s="13" t="s">
        <v>82</v>
      </c>
      <c r="AY216" s="254" t="s">
        <v>280</v>
      </c>
    </row>
    <row r="217" s="13" customFormat="1">
      <c r="A217" s="13"/>
      <c r="B217" s="243"/>
      <c r="C217" s="244"/>
      <c r="D217" s="245" t="s">
        <v>288</v>
      </c>
      <c r="E217" s="246" t="s">
        <v>44</v>
      </c>
      <c r="F217" s="247" t="s">
        <v>3454</v>
      </c>
      <c r="G217" s="244"/>
      <c r="H217" s="248">
        <v>14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288</v>
      </c>
      <c r="AU217" s="254" t="s">
        <v>91</v>
      </c>
      <c r="AV217" s="13" t="s">
        <v>91</v>
      </c>
      <c r="AW217" s="13" t="s">
        <v>42</v>
      </c>
      <c r="AX217" s="13" t="s">
        <v>82</v>
      </c>
      <c r="AY217" s="254" t="s">
        <v>280</v>
      </c>
    </row>
    <row r="218" s="13" customFormat="1">
      <c r="A218" s="13"/>
      <c r="B218" s="243"/>
      <c r="C218" s="244"/>
      <c r="D218" s="245" t="s">
        <v>288</v>
      </c>
      <c r="E218" s="246" t="s">
        <v>44</v>
      </c>
      <c r="F218" s="247" t="s">
        <v>3455</v>
      </c>
      <c r="G218" s="244"/>
      <c r="H218" s="248">
        <v>18.5</v>
      </c>
      <c r="I218" s="249"/>
      <c r="J218" s="244"/>
      <c r="K218" s="244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288</v>
      </c>
      <c r="AU218" s="254" t="s">
        <v>91</v>
      </c>
      <c r="AV218" s="13" t="s">
        <v>91</v>
      </c>
      <c r="AW218" s="13" t="s">
        <v>42</v>
      </c>
      <c r="AX218" s="13" t="s">
        <v>82</v>
      </c>
      <c r="AY218" s="254" t="s">
        <v>280</v>
      </c>
    </row>
    <row r="219" s="13" customFormat="1">
      <c r="A219" s="13"/>
      <c r="B219" s="243"/>
      <c r="C219" s="244"/>
      <c r="D219" s="245" t="s">
        <v>288</v>
      </c>
      <c r="E219" s="246" t="s">
        <v>44</v>
      </c>
      <c r="F219" s="247" t="s">
        <v>3456</v>
      </c>
      <c r="G219" s="244"/>
      <c r="H219" s="248">
        <v>18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288</v>
      </c>
      <c r="AU219" s="254" t="s">
        <v>91</v>
      </c>
      <c r="AV219" s="13" t="s">
        <v>91</v>
      </c>
      <c r="AW219" s="13" t="s">
        <v>42</v>
      </c>
      <c r="AX219" s="13" t="s">
        <v>82</v>
      </c>
      <c r="AY219" s="254" t="s">
        <v>280</v>
      </c>
    </row>
    <row r="220" s="16" customFormat="1">
      <c r="A220" s="16"/>
      <c r="B220" s="289"/>
      <c r="C220" s="290"/>
      <c r="D220" s="245" t="s">
        <v>288</v>
      </c>
      <c r="E220" s="291" t="s">
        <v>3320</v>
      </c>
      <c r="F220" s="292" t="s">
        <v>617</v>
      </c>
      <c r="G220" s="290"/>
      <c r="H220" s="293">
        <v>176.40000000000001</v>
      </c>
      <c r="I220" s="294"/>
      <c r="J220" s="290"/>
      <c r="K220" s="290"/>
      <c r="L220" s="295"/>
      <c r="M220" s="296"/>
      <c r="N220" s="297"/>
      <c r="O220" s="297"/>
      <c r="P220" s="297"/>
      <c r="Q220" s="297"/>
      <c r="R220" s="297"/>
      <c r="S220" s="297"/>
      <c r="T220" s="298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99" t="s">
        <v>288</v>
      </c>
      <c r="AU220" s="299" t="s">
        <v>91</v>
      </c>
      <c r="AV220" s="16" t="s">
        <v>297</v>
      </c>
      <c r="AW220" s="16" t="s">
        <v>42</v>
      </c>
      <c r="AX220" s="16" t="s">
        <v>82</v>
      </c>
      <c r="AY220" s="299" t="s">
        <v>280</v>
      </c>
    </row>
    <row r="221" s="15" customFormat="1">
      <c r="A221" s="15"/>
      <c r="B221" s="279"/>
      <c r="C221" s="280"/>
      <c r="D221" s="245" t="s">
        <v>288</v>
      </c>
      <c r="E221" s="281" t="s">
        <v>44</v>
      </c>
      <c r="F221" s="282" t="s">
        <v>3427</v>
      </c>
      <c r="G221" s="280"/>
      <c r="H221" s="281" t="s">
        <v>44</v>
      </c>
      <c r="I221" s="283"/>
      <c r="J221" s="280"/>
      <c r="K221" s="280"/>
      <c r="L221" s="284"/>
      <c r="M221" s="285"/>
      <c r="N221" s="286"/>
      <c r="O221" s="286"/>
      <c r="P221" s="286"/>
      <c r="Q221" s="286"/>
      <c r="R221" s="286"/>
      <c r="S221" s="286"/>
      <c r="T221" s="28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88" t="s">
        <v>288</v>
      </c>
      <c r="AU221" s="288" t="s">
        <v>91</v>
      </c>
      <c r="AV221" s="15" t="s">
        <v>89</v>
      </c>
      <c r="AW221" s="15" t="s">
        <v>42</v>
      </c>
      <c r="AX221" s="15" t="s">
        <v>82</v>
      </c>
      <c r="AY221" s="288" t="s">
        <v>280</v>
      </c>
    </row>
    <row r="222" s="13" customFormat="1">
      <c r="A222" s="13"/>
      <c r="B222" s="243"/>
      <c r="C222" s="244"/>
      <c r="D222" s="245" t="s">
        <v>288</v>
      </c>
      <c r="E222" s="246" t="s">
        <v>44</v>
      </c>
      <c r="F222" s="247" t="s">
        <v>3457</v>
      </c>
      <c r="G222" s="244"/>
      <c r="H222" s="248">
        <v>10.6</v>
      </c>
      <c r="I222" s="249"/>
      <c r="J222" s="244"/>
      <c r="K222" s="244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288</v>
      </c>
      <c r="AU222" s="254" t="s">
        <v>91</v>
      </c>
      <c r="AV222" s="13" t="s">
        <v>91</v>
      </c>
      <c r="AW222" s="13" t="s">
        <v>42</v>
      </c>
      <c r="AX222" s="13" t="s">
        <v>82</v>
      </c>
      <c r="AY222" s="254" t="s">
        <v>280</v>
      </c>
    </row>
    <row r="223" s="13" customFormat="1">
      <c r="A223" s="13"/>
      <c r="B223" s="243"/>
      <c r="C223" s="244"/>
      <c r="D223" s="245" t="s">
        <v>288</v>
      </c>
      <c r="E223" s="246" t="s">
        <v>44</v>
      </c>
      <c r="F223" s="247" t="s">
        <v>3458</v>
      </c>
      <c r="G223" s="244"/>
      <c r="H223" s="248">
        <v>4.0999999999999996</v>
      </c>
      <c r="I223" s="249"/>
      <c r="J223" s="244"/>
      <c r="K223" s="244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288</v>
      </c>
      <c r="AU223" s="254" t="s">
        <v>91</v>
      </c>
      <c r="AV223" s="13" t="s">
        <v>91</v>
      </c>
      <c r="AW223" s="13" t="s">
        <v>42</v>
      </c>
      <c r="AX223" s="13" t="s">
        <v>82</v>
      </c>
      <c r="AY223" s="254" t="s">
        <v>280</v>
      </c>
    </row>
    <row r="224" s="13" customFormat="1">
      <c r="A224" s="13"/>
      <c r="B224" s="243"/>
      <c r="C224" s="244"/>
      <c r="D224" s="245" t="s">
        <v>288</v>
      </c>
      <c r="E224" s="246" t="s">
        <v>44</v>
      </c>
      <c r="F224" s="247" t="s">
        <v>3459</v>
      </c>
      <c r="G224" s="244"/>
      <c r="H224" s="248">
        <v>21.399999999999999</v>
      </c>
      <c r="I224" s="249"/>
      <c r="J224" s="244"/>
      <c r="K224" s="244"/>
      <c r="L224" s="250"/>
      <c r="M224" s="251"/>
      <c r="N224" s="252"/>
      <c r="O224" s="252"/>
      <c r="P224" s="252"/>
      <c r="Q224" s="252"/>
      <c r="R224" s="252"/>
      <c r="S224" s="252"/>
      <c r="T224" s="25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4" t="s">
        <v>288</v>
      </c>
      <c r="AU224" s="254" t="s">
        <v>91</v>
      </c>
      <c r="AV224" s="13" t="s">
        <v>91</v>
      </c>
      <c r="AW224" s="13" t="s">
        <v>42</v>
      </c>
      <c r="AX224" s="13" t="s">
        <v>82</v>
      </c>
      <c r="AY224" s="254" t="s">
        <v>280</v>
      </c>
    </row>
    <row r="225" s="13" customFormat="1">
      <c r="A225" s="13"/>
      <c r="B225" s="243"/>
      <c r="C225" s="244"/>
      <c r="D225" s="245" t="s">
        <v>288</v>
      </c>
      <c r="E225" s="246" t="s">
        <v>44</v>
      </c>
      <c r="F225" s="247" t="s">
        <v>3460</v>
      </c>
      <c r="G225" s="244"/>
      <c r="H225" s="248">
        <v>5.5</v>
      </c>
      <c r="I225" s="249"/>
      <c r="J225" s="244"/>
      <c r="K225" s="244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288</v>
      </c>
      <c r="AU225" s="254" t="s">
        <v>91</v>
      </c>
      <c r="AV225" s="13" t="s">
        <v>91</v>
      </c>
      <c r="AW225" s="13" t="s">
        <v>42</v>
      </c>
      <c r="AX225" s="13" t="s">
        <v>82</v>
      </c>
      <c r="AY225" s="254" t="s">
        <v>280</v>
      </c>
    </row>
    <row r="226" s="13" customFormat="1">
      <c r="A226" s="13"/>
      <c r="B226" s="243"/>
      <c r="C226" s="244"/>
      <c r="D226" s="245" t="s">
        <v>288</v>
      </c>
      <c r="E226" s="246" t="s">
        <v>44</v>
      </c>
      <c r="F226" s="247" t="s">
        <v>3461</v>
      </c>
      <c r="G226" s="244"/>
      <c r="H226" s="248">
        <v>4.7999999999999998</v>
      </c>
      <c r="I226" s="249"/>
      <c r="J226" s="244"/>
      <c r="K226" s="244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288</v>
      </c>
      <c r="AU226" s="254" t="s">
        <v>91</v>
      </c>
      <c r="AV226" s="13" t="s">
        <v>91</v>
      </c>
      <c r="AW226" s="13" t="s">
        <v>42</v>
      </c>
      <c r="AX226" s="13" t="s">
        <v>82</v>
      </c>
      <c r="AY226" s="254" t="s">
        <v>280</v>
      </c>
    </row>
    <row r="227" s="13" customFormat="1">
      <c r="A227" s="13"/>
      <c r="B227" s="243"/>
      <c r="C227" s="244"/>
      <c r="D227" s="245" t="s">
        <v>288</v>
      </c>
      <c r="E227" s="246" t="s">
        <v>44</v>
      </c>
      <c r="F227" s="247" t="s">
        <v>3462</v>
      </c>
      <c r="G227" s="244"/>
      <c r="H227" s="248">
        <v>4.4000000000000004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288</v>
      </c>
      <c r="AU227" s="254" t="s">
        <v>91</v>
      </c>
      <c r="AV227" s="13" t="s">
        <v>91</v>
      </c>
      <c r="AW227" s="13" t="s">
        <v>42</v>
      </c>
      <c r="AX227" s="13" t="s">
        <v>82</v>
      </c>
      <c r="AY227" s="254" t="s">
        <v>280</v>
      </c>
    </row>
    <row r="228" s="13" customFormat="1">
      <c r="A228" s="13"/>
      <c r="B228" s="243"/>
      <c r="C228" s="244"/>
      <c r="D228" s="245" t="s">
        <v>288</v>
      </c>
      <c r="E228" s="246" t="s">
        <v>44</v>
      </c>
      <c r="F228" s="247" t="s">
        <v>3463</v>
      </c>
      <c r="G228" s="244"/>
      <c r="H228" s="248">
        <v>1</v>
      </c>
      <c r="I228" s="249"/>
      <c r="J228" s="244"/>
      <c r="K228" s="244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288</v>
      </c>
      <c r="AU228" s="254" t="s">
        <v>91</v>
      </c>
      <c r="AV228" s="13" t="s">
        <v>91</v>
      </c>
      <c r="AW228" s="13" t="s">
        <v>42</v>
      </c>
      <c r="AX228" s="13" t="s">
        <v>82</v>
      </c>
      <c r="AY228" s="254" t="s">
        <v>280</v>
      </c>
    </row>
    <row r="229" s="13" customFormat="1">
      <c r="A229" s="13"/>
      <c r="B229" s="243"/>
      <c r="C229" s="244"/>
      <c r="D229" s="245" t="s">
        <v>288</v>
      </c>
      <c r="E229" s="246" t="s">
        <v>44</v>
      </c>
      <c r="F229" s="247" t="s">
        <v>3464</v>
      </c>
      <c r="G229" s="244"/>
      <c r="H229" s="248">
        <v>25.399999999999999</v>
      </c>
      <c r="I229" s="249"/>
      <c r="J229" s="244"/>
      <c r="K229" s="244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288</v>
      </c>
      <c r="AU229" s="254" t="s">
        <v>91</v>
      </c>
      <c r="AV229" s="13" t="s">
        <v>91</v>
      </c>
      <c r="AW229" s="13" t="s">
        <v>42</v>
      </c>
      <c r="AX229" s="13" t="s">
        <v>82</v>
      </c>
      <c r="AY229" s="254" t="s">
        <v>280</v>
      </c>
    </row>
    <row r="230" s="13" customFormat="1">
      <c r="A230" s="13"/>
      <c r="B230" s="243"/>
      <c r="C230" s="244"/>
      <c r="D230" s="245" t="s">
        <v>288</v>
      </c>
      <c r="E230" s="246" t="s">
        <v>44</v>
      </c>
      <c r="F230" s="247" t="s">
        <v>3465</v>
      </c>
      <c r="G230" s="244"/>
      <c r="H230" s="248">
        <v>22.800000000000001</v>
      </c>
      <c r="I230" s="249"/>
      <c r="J230" s="244"/>
      <c r="K230" s="244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288</v>
      </c>
      <c r="AU230" s="254" t="s">
        <v>91</v>
      </c>
      <c r="AV230" s="13" t="s">
        <v>91</v>
      </c>
      <c r="AW230" s="13" t="s">
        <v>42</v>
      </c>
      <c r="AX230" s="13" t="s">
        <v>82</v>
      </c>
      <c r="AY230" s="254" t="s">
        <v>280</v>
      </c>
    </row>
    <row r="231" s="13" customFormat="1">
      <c r="A231" s="13"/>
      <c r="B231" s="243"/>
      <c r="C231" s="244"/>
      <c r="D231" s="245" t="s">
        <v>288</v>
      </c>
      <c r="E231" s="246" t="s">
        <v>44</v>
      </c>
      <c r="F231" s="247" t="s">
        <v>3466</v>
      </c>
      <c r="G231" s="244"/>
      <c r="H231" s="248">
        <v>4.9000000000000004</v>
      </c>
      <c r="I231" s="249"/>
      <c r="J231" s="244"/>
      <c r="K231" s="244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288</v>
      </c>
      <c r="AU231" s="254" t="s">
        <v>91</v>
      </c>
      <c r="AV231" s="13" t="s">
        <v>91</v>
      </c>
      <c r="AW231" s="13" t="s">
        <v>42</v>
      </c>
      <c r="AX231" s="13" t="s">
        <v>82</v>
      </c>
      <c r="AY231" s="254" t="s">
        <v>280</v>
      </c>
    </row>
    <row r="232" s="13" customFormat="1">
      <c r="A232" s="13"/>
      <c r="B232" s="243"/>
      <c r="C232" s="244"/>
      <c r="D232" s="245" t="s">
        <v>288</v>
      </c>
      <c r="E232" s="246" t="s">
        <v>44</v>
      </c>
      <c r="F232" s="247" t="s">
        <v>3467</v>
      </c>
      <c r="G232" s="244"/>
      <c r="H232" s="248">
        <v>8.5999999999999996</v>
      </c>
      <c r="I232" s="249"/>
      <c r="J232" s="244"/>
      <c r="K232" s="244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288</v>
      </c>
      <c r="AU232" s="254" t="s">
        <v>91</v>
      </c>
      <c r="AV232" s="13" t="s">
        <v>91</v>
      </c>
      <c r="AW232" s="13" t="s">
        <v>42</v>
      </c>
      <c r="AX232" s="13" t="s">
        <v>82</v>
      </c>
      <c r="AY232" s="254" t="s">
        <v>280</v>
      </c>
    </row>
    <row r="233" s="16" customFormat="1">
      <c r="A233" s="16"/>
      <c r="B233" s="289"/>
      <c r="C233" s="290"/>
      <c r="D233" s="245" t="s">
        <v>288</v>
      </c>
      <c r="E233" s="291" t="s">
        <v>3317</v>
      </c>
      <c r="F233" s="292" t="s">
        <v>617</v>
      </c>
      <c r="G233" s="290"/>
      <c r="H233" s="293">
        <v>113.5</v>
      </c>
      <c r="I233" s="294"/>
      <c r="J233" s="290"/>
      <c r="K233" s="290"/>
      <c r="L233" s="295"/>
      <c r="M233" s="296"/>
      <c r="N233" s="297"/>
      <c r="O233" s="297"/>
      <c r="P233" s="297"/>
      <c r="Q233" s="297"/>
      <c r="R233" s="297"/>
      <c r="S233" s="297"/>
      <c r="T233" s="298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99" t="s">
        <v>288</v>
      </c>
      <c r="AU233" s="299" t="s">
        <v>91</v>
      </c>
      <c r="AV233" s="16" t="s">
        <v>297</v>
      </c>
      <c r="AW233" s="16" t="s">
        <v>42</v>
      </c>
      <c r="AX233" s="16" t="s">
        <v>82</v>
      </c>
      <c r="AY233" s="299" t="s">
        <v>280</v>
      </c>
    </row>
    <row r="234" s="14" customFormat="1">
      <c r="A234" s="14"/>
      <c r="B234" s="255"/>
      <c r="C234" s="256"/>
      <c r="D234" s="245" t="s">
        <v>288</v>
      </c>
      <c r="E234" s="257" t="s">
        <v>44</v>
      </c>
      <c r="F234" s="258" t="s">
        <v>292</v>
      </c>
      <c r="G234" s="256"/>
      <c r="H234" s="259">
        <v>289.89999999999998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288</v>
      </c>
      <c r="AU234" s="265" t="s">
        <v>91</v>
      </c>
      <c r="AV234" s="14" t="s">
        <v>286</v>
      </c>
      <c r="AW234" s="14" t="s">
        <v>42</v>
      </c>
      <c r="AX234" s="14" t="s">
        <v>89</v>
      </c>
      <c r="AY234" s="265" t="s">
        <v>280</v>
      </c>
    </row>
    <row r="235" s="2" customFormat="1" ht="36" customHeight="1">
      <c r="A235" s="41"/>
      <c r="B235" s="42"/>
      <c r="C235" s="230" t="s">
        <v>461</v>
      </c>
      <c r="D235" s="230" t="s">
        <v>282</v>
      </c>
      <c r="E235" s="231" t="s">
        <v>3468</v>
      </c>
      <c r="F235" s="232" t="s">
        <v>3469</v>
      </c>
      <c r="G235" s="233" t="s">
        <v>431</v>
      </c>
      <c r="H235" s="234">
        <v>33</v>
      </c>
      <c r="I235" s="235"/>
      <c r="J235" s="236">
        <f>ROUND(I235*H235,2)</f>
        <v>0</v>
      </c>
      <c r="K235" s="232" t="s">
        <v>285</v>
      </c>
      <c r="L235" s="47"/>
      <c r="M235" s="237" t="s">
        <v>44</v>
      </c>
      <c r="N235" s="238" t="s">
        <v>53</v>
      </c>
      <c r="O235" s="87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41" t="s">
        <v>286</v>
      </c>
      <c r="AT235" s="241" t="s">
        <v>282</v>
      </c>
      <c r="AU235" s="241" t="s">
        <v>91</v>
      </c>
      <c r="AY235" s="19" t="s">
        <v>280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9" t="s">
        <v>89</v>
      </c>
      <c r="BK235" s="242">
        <f>ROUND(I235*H235,2)</f>
        <v>0</v>
      </c>
      <c r="BL235" s="19" t="s">
        <v>286</v>
      </c>
      <c r="BM235" s="241" t="s">
        <v>3470</v>
      </c>
    </row>
    <row r="236" s="2" customFormat="1" ht="16.5" customHeight="1">
      <c r="A236" s="41"/>
      <c r="B236" s="42"/>
      <c r="C236" s="266" t="s">
        <v>466</v>
      </c>
      <c r="D236" s="266" t="s">
        <v>329</v>
      </c>
      <c r="E236" s="267" t="s">
        <v>3471</v>
      </c>
      <c r="F236" s="268" t="s">
        <v>3472</v>
      </c>
      <c r="G236" s="269" t="s">
        <v>431</v>
      </c>
      <c r="H236" s="270">
        <v>25</v>
      </c>
      <c r="I236" s="271"/>
      <c r="J236" s="272">
        <f>ROUND(I236*H236,2)</f>
        <v>0</v>
      </c>
      <c r="K236" s="268" t="s">
        <v>285</v>
      </c>
      <c r="L236" s="273"/>
      <c r="M236" s="274" t="s">
        <v>44</v>
      </c>
      <c r="N236" s="275" t="s">
        <v>53</v>
      </c>
      <c r="O236" s="87"/>
      <c r="P236" s="239">
        <f>O236*H236</f>
        <v>0</v>
      </c>
      <c r="Q236" s="239">
        <v>0.00064999999999999997</v>
      </c>
      <c r="R236" s="239">
        <f>Q236*H236</f>
        <v>0.016250000000000001</v>
      </c>
      <c r="S236" s="239">
        <v>0</v>
      </c>
      <c r="T236" s="240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41" t="s">
        <v>323</v>
      </c>
      <c r="AT236" s="241" t="s">
        <v>329</v>
      </c>
      <c r="AU236" s="241" t="s">
        <v>91</v>
      </c>
      <c r="AY236" s="19" t="s">
        <v>280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9" t="s">
        <v>89</v>
      </c>
      <c r="BK236" s="242">
        <f>ROUND(I236*H236,2)</f>
        <v>0</v>
      </c>
      <c r="BL236" s="19" t="s">
        <v>286</v>
      </c>
      <c r="BM236" s="241" t="s">
        <v>3473</v>
      </c>
    </row>
    <row r="237" s="2" customFormat="1" ht="16.5" customHeight="1">
      <c r="A237" s="41"/>
      <c r="B237" s="42"/>
      <c r="C237" s="266" t="s">
        <v>471</v>
      </c>
      <c r="D237" s="266" t="s">
        <v>329</v>
      </c>
      <c r="E237" s="267" t="s">
        <v>3474</v>
      </c>
      <c r="F237" s="268" t="s">
        <v>3475</v>
      </c>
      <c r="G237" s="269" t="s">
        <v>431</v>
      </c>
      <c r="H237" s="270">
        <v>5</v>
      </c>
      <c r="I237" s="271"/>
      <c r="J237" s="272">
        <f>ROUND(I237*H237,2)</f>
        <v>0</v>
      </c>
      <c r="K237" s="268" t="s">
        <v>285</v>
      </c>
      <c r="L237" s="273"/>
      <c r="M237" s="274" t="s">
        <v>44</v>
      </c>
      <c r="N237" s="275" t="s">
        <v>53</v>
      </c>
      <c r="O237" s="87"/>
      <c r="P237" s="239">
        <f>O237*H237</f>
        <v>0</v>
      </c>
      <c r="Q237" s="239">
        <v>0.00064000000000000005</v>
      </c>
      <c r="R237" s="239">
        <f>Q237*H237</f>
        <v>0.0032000000000000002</v>
      </c>
      <c r="S237" s="239">
        <v>0</v>
      </c>
      <c r="T237" s="240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41" t="s">
        <v>323</v>
      </c>
      <c r="AT237" s="241" t="s">
        <v>329</v>
      </c>
      <c r="AU237" s="241" t="s">
        <v>91</v>
      </c>
      <c r="AY237" s="19" t="s">
        <v>280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9" t="s">
        <v>89</v>
      </c>
      <c r="BK237" s="242">
        <f>ROUND(I237*H237,2)</f>
        <v>0</v>
      </c>
      <c r="BL237" s="19" t="s">
        <v>286</v>
      </c>
      <c r="BM237" s="241" t="s">
        <v>3476</v>
      </c>
    </row>
    <row r="238" s="2" customFormat="1" ht="16.5" customHeight="1">
      <c r="A238" s="41"/>
      <c r="B238" s="42"/>
      <c r="C238" s="266" t="s">
        <v>478</v>
      </c>
      <c r="D238" s="266" t="s">
        <v>329</v>
      </c>
      <c r="E238" s="267" t="s">
        <v>3477</v>
      </c>
      <c r="F238" s="268" t="s">
        <v>3478</v>
      </c>
      <c r="G238" s="269" t="s">
        <v>431</v>
      </c>
      <c r="H238" s="270">
        <v>2</v>
      </c>
      <c r="I238" s="271"/>
      <c r="J238" s="272">
        <f>ROUND(I238*H238,2)</f>
        <v>0</v>
      </c>
      <c r="K238" s="268" t="s">
        <v>285</v>
      </c>
      <c r="L238" s="273"/>
      <c r="M238" s="274" t="s">
        <v>44</v>
      </c>
      <c r="N238" s="275" t="s">
        <v>53</v>
      </c>
      <c r="O238" s="87"/>
      <c r="P238" s="239">
        <f>O238*H238</f>
        <v>0</v>
      </c>
      <c r="Q238" s="239">
        <v>0.00072000000000000005</v>
      </c>
      <c r="R238" s="239">
        <f>Q238*H238</f>
        <v>0.0014400000000000001</v>
      </c>
      <c r="S238" s="239">
        <v>0</v>
      </c>
      <c r="T238" s="240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41" t="s">
        <v>323</v>
      </c>
      <c r="AT238" s="241" t="s">
        <v>329</v>
      </c>
      <c r="AU238" s="241" t="s">
        <v>91</v>
      </c>
      <c r="AY238" s="19" t="s">
        <v>280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9" t="s">
        <v>89</v>
      </c>
      <c r="BK238" s="242">
        <f>ROUND(I238*H238,2)</f>
        <v>0</v>
      </c>
      <c r="BL238" s="19" t="s">
        <v>286</v>
      </c>
      <c r="BM238" s="241" t="s">
        <v>3479</v>
      </c>
    </row>
    <row r="239" s="2" customFormat="1" ht="16.5" customHeight="1">
      <c r="A239" s="41"/>
      <c r="B239" s="42"/>
      <c r="C239" s="266" t="s">
        <v>484</v>
      </c>
      <c r="D239" s="266" t="s">
        <v>329</v>
      </c>
      <c r="E239" s="267" t="s">
        <v>3480</v>
      </c>
      <c r="F239" s="268" t="s">
        <v>3481</v>
      </c>
      <c r="G239" s="269" t="s">
        <v>431</v>
      </c>
      <c r="H239" s="270">
        <v>1</v>
      </c>
      <c r="I239" s="271"/>
      <c r="J239" s="272">
        <f>ROUND(I239*H239,2)</f>
        <v>0</v>
      </c>
      <c r="K239" s="268" t="s">
        <v>285</v>
      </c>
      <c r="L239" s="273"/>
      <c r="M239" s="274" t="s">
        <v>44</v>
      </c>
      <c r="N239" s="275" t="s">
        <v>53</v>
      </c>
      <c r="O239" s="87"/>
      <c r="P239" s="239">
        <f>O239*H239</f>
        <v>0</v>
      </c>
      <c r="Q239" s="239">
        <v>0.00054000000000000001</v>
      </c>
      <c r="R239" s="239">
        <f>Q239*H239</f>
        <v>0.00054000000000000001</v>
      </c>
      <c r="S239" s="239">
        <v>0</v>
      </c>
      <c r="T239" s="240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41" t="s">
        <v>323</v>
      </c>
      <c r="AT239" s="241" t="s">
        <v>329</v>
      </c>
      <c r="AU239" s="241" t="s">
        <v>91</v>
      </c>
      <c r="AY239" s="19" t="s">
        <v>280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9" t="s">
        <v>89</v>
      </c>
      <c r="BK239" s="242">
        <f>ROUND(I239*H239,2)</f>
        <v>0</v>
      </c>
      <c r="BL239" s="19" t="s">
        <v>286</v>
      </c>
      <c r="BM239" s="241" t="s">
        <v>3482</v>
      </c>
    </row>
    <row r="240" s="2" customFormat="1" ht="36" customHeight="1">
      <c r="A240" s="41"/>
      <c r="B240" s="42"/>
      <c r="C240" s="230" t="s">
        <v>489</v>
      </c>
      <c r="D240" s="230" t="s">
        <v>282</v>
      </c>
      <c r="E240" s="231" t="s">
        <v>3483</v>
      </c>
      <c r="F240" s="232" t="s">
        <v>3484</v>
      </c>
      <c r="G240" s="233" t="s">
        <v>431</v>
      </c>
      <c r="H240" s="234">
        <v>2</v>
      </c>
      <c r="I240" s="235"/>
      <c r="J240" s="236">
        <f>ROUND(I240*H240,2)</f>
        <v>0</v>
      </c>
      <c r="K240" s="232" t="s">
        <v>285</v>
      </c>
      <c r="L240" s="47"/>
      <c r="M240" s="237" t="s">
        <v>44</v>
      </c>
      <c r="N240" s="238" t="s">
        <v>53</v>
      </c>
      <c r="O240" s="87"/>
      <c r="P240" s="239">
        <f>O240*H240</f>
        <v>0</v>
      </c>
      <c r="Q240" s="239">
        <v>1.0000000000000001E-05</v>
      </c>
      <c r="R240" s="239">
        <f>Q240*H240</f>
        <v>2.0000000000000002E-05</v>
      </c>
      <c r="S240" s="239">
        <v>0</v>
      </c>
      <c r="T240" s="240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41" t="s">
        <v>286</v>
      </c>
      <c r="AT240" s="241" t="s">
        <v>282</v>
      </c>
      <c r="AU240" s="241" t="s">
        <v>91</v>
      </c>
      <c r="AY240" s="19" t="s">
        <v>280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9" t="s">
        <v>89</v>
      </c>
      <c r="BK240" s="242">
        <f>ROUND(I240*H240,2)</f>
        <v>0</v>
      </c>
      <c r="BL240" s="19" t="s">
        <v>286</v>
      </c>
      <c r="BM240" s="241" t="s">
        <v>3485</v>
      </c>
    </row>
    <row r="241" s="2" customFormat="1" ht="16.5" customHeight="1">
      <c r="A241" s="41"/>
      <c r="B241" s="42"/>
      <c r="C241" s="266" t="s">
        <v>493</v>
      </c>
      <c r="D241" s="266" t="s">
        <v>329</v>
      </c>
      <c r="E241" s="267" t="s">
        <v>3486</v>
      </c>
      <c r="F241" s="268" t="s">
        <v>3487</v>
      </c>
      <c r="G241" s="269" t="s">
        <v>431</v>
      </c>
      <c r="H241" s="270">
        <v>2</v>
      </c>
      <c r="I241" s="271"/>
      <c r="J241" s="272">
        <f>ROUND(I241*H241,2)</f>
        <v>0</v>
      </c>
      <c r="K241" s="268" t="s">
        <v>285</v>
      </c>
      <c r="L241" s="273"/>
      <c r="M241" s="274" t="s">
        <v>44</v>
      </c>
      <c r="N241" s="275" t="s">
        <v>53</v>
      </c>
      <c r="O241" s="87"/>
      <c r="P241" s="239">
        <f>O241*H241</f>
        <v>0</v>
      </c>
      <c r="Q241" s="239">
        <v>0.0015399999999999999</v>
      </c>
      <c r="R241" s="239">
        <f>Q241*H241</f>
        <v>0.0030799999999999998</v>
      </c>
      <c r="S241" s="239">
        <v>0</v>
      </c>
      <c r="T241" s="240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41" t="s">
        <v>323</v>
      </c>
      <c r="AT241" s="241" t="s">
        <v>329</v>
      </c>
      <c r="AU241" s="241" t="s">
        <v>91</v>
      </c>
      <c r="AY241" s="19" t="s">
        <v>280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9" t="s">
        <v>89</v>
      </c>
      <c r="BK241" s="242">
        <f>ROUND(I241*H241,2)</f>
        <v>0</v>
      </c>
      <c r="BL241" s="19" t="s">
        <v>286</v>
      </c>
      <c r="BM241" s="241" t="s">
        <v>3488</v>
      </c>
    </row>
    <row r="242" s="2" customFormat="1" ht="36" customHeight="1">
      <c r="A242" s="41"/>
      <c r="B242" s="42"/>
      <c r="C242" s="230" t="s">
        <v>497</v>
      </c>
      <c r="D242" s="230" t="s">
        <v>282</v>
      </c>
      <c r="E242" s="231" t="s">
        <v>3489</v>
      </c>
      <c r="F242" s="232" t="s">
        <v>3490</v>
      </c>
      <c r="G242" s="233" t="s">
        <v>431</v>
      </c>
      <c r="H242" s="234">
        <v>19</v>
      </c>
      <c r="I242" s="235"/>
      <c r="J242" s="236">
        <f>ROUND(I242*H242,2)</f>
        <v>0</v>
      </c>
      <c r="K242" s="232" t="s">
        <v>285</v>
      </c>
      <c r="L242" s="47"/>
      <c r="M242" s="237" t="s">
        <v>44</v>
      </c>
      <c r="N242" s="238" t="s">
        <v>53</v>
      </c>
      <c r="O242" s="87"/>
      <c r="P242" s="239">
        <f>O242*H242</f>
        <v>0</v>
      </c>
      <c r="Q242" s="239">
        <v>1.0000000000000001E-05</v>
      </c>
      <c r="R242" s="239">
        <f>Q242*H242</f>
        <v>0.00019000000000000001</v>
      </c>
      <c r="S242" s="239">
        <v>0</v>
      </c>
      <c r="T242" s="240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41" t="s">
        <v>286</v>
      </c>
      <c r="AT242" s="241" t="s">
        <v>282</v>
      </c>
      <c r="AU242" s="241" t="s">
        <v>91</v>
      </c>
      <c r="AY242" s="19" t="s">
        <v>280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9" t="s">
        <v>89</v>
      </c>
      <c r="BK242" s="242">
        <f>ROUND(I242*H242,2)</f>
        <v>0</v>
      </c>
      <c r="BL242" s="19" t="s">
        <v>286</v>
      </c>
      <c r="BM242" s="241" t="s">
        <v>3491</v>
      </c>
    </row>
    <row r="243" s="2" customFormat="1" ht="16.5" customHeight="1">
      <c r="A243" s="41"/>
      <c r="B243" s="42"/>
      <c r="C243" s="266" t="s">
        <v>501</v>
      </c>
      <c r="D243" s="266" t="s">
        <v>329</v>
      </c>
      <c r="E243" s="267" t="s">
        <v>3492</v>
      </c>
      <c r="F243" s="268" t="s">
        <v>3493</v>
      </c>
      <c r="G243" s="269" t="s">
        <v>431</v>
      </c>
      <c r="H243" s="270">
        <v>16</v>
      </c>
      <c r="I243" s="271"/>
      <c r="J243" s="272">
        <f>ROUND(I243*H243,2)</f>
        <v>0</v>
      </c>
      <c r="K243" s="268" t="s">
        <v>285</v>
      </c>
      <c r="L243" s="273"/>
      <c r="M243" s="274" t="s">
        <v>44</v>
      </c>
      <c r="N243" s="275" t="s">
        <v>53</v>
      </c>
      <c r="O243" s="87"/>
      <c r="P243" s="239">
        <f>O243*H243</f>
        <v>0</v>
      </c>
      <c r="Q243" s="239">
        <v>0.00125</v>
      </c>
      <c r="R243" s="239">
        <f>Q243*H243</f>
        <v>0.02</v>
      </c>
      <c r="S243" s="239">
        <v>0</v>
      </c>
      <c r="T243" s="240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41" t="s">
        <v>323</v>
      </c>
      <c r="AT243" s="241" t="s">
        <v>329</v>
      </c>
      <c r="AU243" s="241" t="s">
        <v>91</v>
      </c>
      <c r="AY243" s="19" t="s">
        <v>280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9" t="s">
        <v>89</v>
      </c>
      <c r="BK243" s="242">
        <f>ROUND(I243*H243,2)</f>
        <v>0</v>
      </c>
      <c r="BL243" s="19" t="s">
        <v>286</v>
      </c>
      <c r="BM243" s="241" t="s">
        <v>3494</v>
      </c>
    </row>
    <row r="244" s="2" customFormat="1" ht="16.5" customHeight="1">
      <c r="A244" s="41"/>
      <c r="B244" s="42"/>
      <c r="C244" s="266" t="s">
        <v>508</v>
      </c>
      <c r="D244" s="266" t="s">
        <v>329</v>
      </c>
      <c r="E244" s="267" t="s">
        <v>3495</v>
      </c>
      <c r="F244" s="268" t="s">
        <v>3496</v>
      </c>
      <c r="G244" s="269" t="s">
        <v>431</v>
      </c>
      <c r="H244" s="270">
        <v>1</v>
      </c>
      <c r="I244" s="271"/>
      <c r="J244" s="272">
        <f>ROUND(I244*H244,2)</f>
        <v>0</v>
      </c>
      <c r="K244" s="268" t="s">
        <v>285</v>
      </c>
      <c r="L244" s="273"/>
      <c r="M244" s="274" t="s">
        <v>44</v>
      </c>
      <c r="N244" s="275" t="s">
        <v>53</v>
      </c>
      <c r="O244" s="87"/>
      <c r="P244" s="239">
        <f>O244*H244</f>
        <v>0</v>
      </c>
      <c r="Q244" s="239">
        <v>0.0012099999999999999</v>
      </c>
      <c r="R244" s="239">
        <f>Q244*H244</f>
        <v>0.0012099999999999999</v>
      </c>
      <c r="S244" s="239">
        <v>0</v>
      </c>
      <c r="T244" s="240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41" t="s">
        <v>323</v>
      </c>
      <c r="AT244" s="241" t="s">
        <v>329</v>
      </c>
      <c r="AU244" s="241" t="s">
        <v>91</v>
      </c>
      <c r="AY244" s="19" t="s">
        <v>280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9" t="s">
        <v>89</v>
      </c>
      <c r="BK244" s="242">
        <f>ROUND(I244*H244,2)</f>
        <v>0</v>
      </c>
      <c r="BL244" s="19" t="s">
        <v>286</v>
      </c>
      <c r="BM244" s="241" t="s">
        <v>3497</v>
      </c>
    </row>
    <row r="245" s="2" customFormat="1" ht="16.5" customHeight="1">
      <c r="A245" s="41"/>
      <c r="B245" s="42"/>
      <c r="C245" s="266" t="s">
        <v>516</v>
      </c>
      <c r="D245" s="266" t="s">
        <v>329</v>
      </c>
      <c r="E245" s="267" t="s">
        <v>3498</v>
      </c>
      <c r="F245" s="268" t="s">
        <v>3499</v>
      </c>
      <c r="G245" s="269" t="s">
        <v>431</v>
      </c>
      <c r="H245" s="270">
        <v>1</v>
      </c>
      <c r="I245" s="271"/>
      <c r="J245" s="272">
        <f>ROUND(I245*H245,2)</f>
        <v>0</v>
      </c>
      <c r="K245" s="268" t="s">
        <v>285</v>
      </c>
      <c r="L245" s="273"/>
      <c r="M245" s="274" t="s">
        <v>44</v>
      </c>
      <c r="N245" s="275" t="s">
        <v>53</v>
      </c>
      <c r="O245" s="87"/>
      <c r="P245" s="239">
        <f>O245*H245</f>
        <v>0</v>
      </c>
      <c r="Q245" s="239">
        <v>0.0011000000000000001</v>
      </c>
      <c r="R245" s="239">
        <f>Q245*H245</f>
        <v>0.0011000000000000001</v>
      </c>
      <c r="S245" s="239">
        <v>0</v>
      </c>
      <c r="T245" s="240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41" t="s">
        <v>323</v>
      </c>
      <c r="AT245" s="241" t="s">
        <v>329</v>
      </c>
      <c r="AU245" s="241" t="s">
        <v>91</v>
      </c>
      <c r="AY245" s="19" t="s">
        <v>280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9" t="s">
        <v>89</v>
      </c>
      <c r="BK245" s="242">
        <f>ROUND(I245*H245,2)</f>
        <v>0</v>
      </c>
      <c r="BL245" s="19" t="s">
        <v>286</v>
      </c>
      <c r="BM245" s="241" t="s">
        <v>3500</v>
      </c>
    </row>
    <row r="246" s="2" customFormat="1" ht="16.5" customHeight="1">
      <c r="A246" s="41"/>
      <c r="B246" s="42"/>
      <c r="C246" s="266" t="s">
        <v>521</v>
      </c>
      <c r="D246" s="266" t="s">
        <v>329</v>
      </c>
      <c r="E246" s="267" t="s">
        <v>3501</v>
      </c>
      <c r="F246" s="268" t="s">
        <v>3502</v>
      </c>
      <c r="G246" s="269" t="s">
        <v>431</v>
      </c>
      <c r="H246" s="270">
        <v>1</v>
      </c>
      <c r="I246" s="271"/>
      <c r="J246" s="272">
        <f>ROUND(I246*H246,2)</f>
        <v>0</v>
      </c>
      <c r="K246" s="268" t="s">
        <v>285</v>
      </c>
      <c r="L246" s="273"/>
      <c r="M246" s="274" t="s">
        <v>44</v>
      </c>
      <c r="N246" s="275" t="s">
        <v>53</v>
      </c>
      <c r="O246" s="87"/>
      <c r="P246" s="239">
        <f>O246*H246</f>
        <v>0</v>
      </c>
      <c r="Q246" s="239">
        <v>0.00167</v>
      </c>
      <c r="R246" s="239">
        <f>Q246*H246</f>
        <v>0.00167</v>
      </c>
      <c r="S246" s="239">
        <v>0</v>
      </c>
      <c r="T246" s="240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41" t="s">
        <v>323</v>
      </c>
      <c r="AT246" s="241" t="s">
        <v>329</v>
      </c>
      <c r="AU246" s="241" t="s">
        <v>91</v>
      </c>
      <c r="AY246" s="19" t="s">
        <v>280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9" t="s">
        <v>89</v>
      </c>
      <c r="BK246" s="242">
        <f>ROUND(I246*H246,2)</f>
        <v>0</v>
      </c>
      <c r="BL246" s="19" t="s">
        <v>286</v>
      </c>
      <c r="BM246" s="241" t="s">
        <v>3503</v>
      </c>
    </row>
    <row r="247" s="2" customFormat="1" ht="36" customHeight="1">
      <c r="A247" s="41"/>
      <c r="B247" s="42"/>
      <c r="C247" s="230" t="s">
        <v>526</v>
      </c>
      <c r="D247" s="230" t="s">
        <v>282</v>
      </c>
      <c r="E247" s="231" t="s">
        <v>3504</v>
      </c>
      <c r="F247" s="232" t="s">
        <v>3505</v>
      </c>
      <c r="G247" s="233" t="s">
        <v>431</v>
      </c>
      <c r="H247" s="234">
        <v>16</v>
      </c>
      <c r="I247" s="235"/>
      <c r="J247" s="236">
        <f>ROUND(I247*H247,2)</f>
        <v>0</v>
      </c>
      <c r="K247" s="232" t="s">
        <v>285</v>
      </c>
      <c r="L247" s="47"/>
      <c r="M247" s="237" t="s">
        <v>44</v>
      </c>
      <c r="N247" s="238" t="s">
        <v>53</v>
      </c>
      <c r="O247" s="87"/>
      <c r="P247" s="239">
        <f>O247*H247</f>
        <v>0</v>
      </c>
      <c r="Q247" s="239">
        <v>1.0000000000000001E-05</v>
      </c>
      <c r="R247" s="239">
        <f>Q247*H247</f>
        <v>0.00016000000000000001</v>
      </c>
      <c r="S247" s="239">
        <v>0</v>
      </c>
      <c r="T247" s="240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41" t="s">
        <v>286</v>
      </c>
      <c r="AT247" s="241" t="s">
        <v>282</v>
      </c>
      <c r="AU247" s="241" t="s">
        <v>91</v>
      </c>
      <c r="AY247" s="19" t="s">
        <v>280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9" t="s">
        <v>89</v>
      </c>
      <c r="BK247" s="242">
        <f>ROUND(I247*H247,2)</f>
        <v>0</v>
      </c>
      <c r="BL247" s="19" t="s">
        <v>286</v>
      </c>
      <c r="BM247" s="241" t="s">
        <v>3506</v>
      </c>
    </row>
    <row r="248" s="2" customFormat="1" ht="16.5" customHeight="1">
      <c r="A248" s="41"/>
      <c r="B248" s="42"/>
      <c r="C248" s="266" t="s">
        <v>531</v>
      </c>
      <c r="D248" s="266" t="s">
        <v>329</v>
      </c>
      <c r="E248" s="267" t="s">
        <v>3507</v>
      </c>
      <c r="F248" s="268" t="s">
        <v>3508</v>
      </c>
      <c r="G248" s="269" t="s">
        <v>431</v>
      </c>
      <c r="H248" s="270">
        <v>11</v>
      </c>
      <c r="I248" s="271"/>
      <c r="J248" s="272">
        <f>ROUND(I248*H248,2)</f>
        <v>0</v>
      </c>
      <c r="K248" s="268" t="s">
        <v>285</v>
      </c>
      <c r="L248" s="273"/>
      <c r="M248" s="274" t="s">
        <v>44</v>
      </c>
      <c r="N248" s="275" t="s">
        <v>53</v>
      </c>
      <c r="O248" s="87"/>
      <c r="P248" s="239">
        <f>O248*H248</f>
        <v>0</v>
      </c>
      <c r="Q248" s="239">
        <v>0.0028</v>
      </c>
      <c r="R248" s="239">
        <f>Q248*H248</f>
        <v>0.030800000000000001</v>
      </c>
      <c r="S248" s="239">
        <v>0</v>
      </c>
      <c r="T248" s="240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41" t="s">
        <v>323</v>
      </c>
      <c r="AT248" s="241" t="s">
        <v>329</v>
      </c>
      <c r="AU248" s="241" t="s">
        <v>91</v>
      </c>
      <c r="AY248" s="19" t="s">
        <v>280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9" t="s">
        <v>89</v>
      </c>
      <c r="BK248" s="242">
        <f>ROUND(I248*H248,2)</f>
        <v>0</v>
      </c>
      <c r="BL248" s="19" t="s">
        <v>286</v>
      </c>
      <c r="BM248" s="241" t="s">
        <v>3509</v>
      </c>
    </row>
    <row r="249" s="2" customFormat="1" ht="16.5" customHeight="1">
      <c r="A249" s="41"/>
      <c r="B249" s="42"/>
      <c r="C249" s="266" t="s">
        <v>536</v>
      </c>
      <c r="D249" s="266" t="s">
        <v>329</v>
      </c>
      <c r="E249" s="267" t="s">
        <v>3510</v>
      </c>
      <c r="F249" s="268" t="s">
        <v>3511</v>
      </c>
      <c r="G249" s="269" t="s">
        <v>431</v>
      </c>
      <c r="H249" s="270">
        <v>5</v>
      </c>
      <c r="I249" s="271"/>
      <c r="J249" s="272">
        <f>ROUND(I249*H249,2)</f>
        <v>0</v>
      </c>
      <c r="K249" s="268" t="s">
        <v>285</v>
      </c>
      <c r="L249" s="273"/>
      <c r="M249" s="274" t="s">
        <v>44</v>
      </c>
      <c r="N249" s="275" t="s">
        <v>53</v>
      </c>
      <c r="O249" s="87"/>
      <c r="P249" s="239">
        <f>O249*H249</f>
        <v>0</v>
      </c>
      <c r="Q249" s="239">
        <v>0.0033999999999999998</v>
      </c>
      <c r="R249" s="239">
        <f>Q249*H249</f>
        <v>0.016999999999999998</v>
      </c>
      <c r="S249" s="239">
        <v>0</v>
      </c>
      <c r="T249" s="240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41" t="s">
        <v>323</v>
      </c>
      <c r="AT249" s="241" t="s">
        <v>329</v>
      </c>
      <c r="AU249" s="241" t="s">
        <v>91</v>
      </c>
      <c r="AY249" s="19" t="s">
        <v>280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9" t="s">
        <v>89</v>
      </c>
      <c r="BK249" s="242">
        <f>ROUND(I249*H249,2)</f>
        <v>0</v>
      </c>
      <c r="BL249" s="19" t="s">
        <v>286</v>
      </c>
      <c r="BM249" s="241" t="s">
        <v>3512</v>
      </c>
    </row>
    <row r="250" s="2" customFormat="1" ht="24" customHeight="1">
      <c r="A250" s="41"/>
      <c r="B250" s="42"/>
      <c r="C250" s="230" t="s">
        <v>541</v>
      </c>
      <c r="D250" s="230" t="s">
        <v>282</v>
      </c>
      <c r="E250" s="231" t="s">
        <v>3513</v>
      </c>
      <c r="F250" s="232" t="s">
        <v>3514</v>
      </c>
      <c r="G250" s="233" t="s">
        <v>3515</v>
      </c>
      <c r="H250" s="234">
        <v>19</v>
      </c>
      <c r="I250" s="235"/>
      <c r="J250" s="236">
        <f>ROUND(I250*H250,2)</f>
        <v>0</v>
      </c>
      <c r="K250" s="232" t="s">
        <v>285</v>
      </c>
      <c r="L250" s="47"/>
      <c r="M250" s="237" t="s">
        <v>44</v>
      </c>
      <c r="N250" s="238" t="s">
        <v>53</v>
      </c>
      <c r="O250" s="87"/>
      <c r="P250" s="239">
        <f>O250*H250</f>
        <v>0</v>
      </c>
      <c r="Q250" s="239">
        <v>0.00010000000000000001</v>
      </c>
      <c r="R250" s="239">
        <f>Q250*H250</f>
        <v>0.0019</v>
      </c>
      <c r="S250" s="239">
        <v>0</v>
      </c>
      <c r="T250" s="240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41" t="s">
        <v>286</v>
      </c>
      <c r="AT250" s="241" t="s">
        <v>282</v>
      </c>
      <c r="AU250" s="241" t="s">
        <v>91</v>
      </c>
      <c r="AY250" s="19" t="s">
        <v>280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9" t="s">
        <v>89</v>
      </c>
      <c r="BK250" s="242">
        <f>ROUND(I250*H250,2)</f>
        <v>0</v>
      </c>
      <c r="BL250" s="19" t="s">
        <v>286</v>
      </c>
      <c r="BM250" s="241" t="s">
        <v>3516</v>
      </c>
    </row>
    <row r="251" s="2" customFormat="1" ht="16.5" customHeight="1">
      <c r="A251" s="41"/>
      <c r="B251" s="42"/>
      <c r="C251" s="230" t="s">
        <v>546</v>
      </c>
      <c r="D251" s="230" t="s">
        <v>282</v>
      </c>
      <c r="E251" s="231" t="s">
        <v>2700</v>
      </c>
      <c r="F251" s="232" t="s">
        <v>2701</v>
      </c>
      <c r="G251" s="233" t="s">
        <v>218</v>
      </c>
      <c r="H251" s="234">
        <v>412.69999999999999</v>
      </c>
      <c r="I251" s="235"/>
      <c r="J251" s="236">
        <f>ROUND(I251*H251,2)</f>
        <v>0</v>
      </c>
      <c r="K251" s="232" t="s">
        <v>285</v>
      </c>
      <c r="L251" s="47"/>
      <c r="M251" s="237" t="s">
        <v>44</v>
      </c>
      <c r="N251" s="238" t="s">
        <v>53</v>
      </c>
      <c r="O251" s="87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41" t="s">
        <v>286</v>
      </c>
      <c r="AT251" s="241" t="s">
        <v>282</v>
      </c>
      <c r="AU251" s="241" t="s">
        <v>91</v>
      </c>
      <c r="AY251" s="19" t="s">
        <v>280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9" t="s">
        <v>89</v>
      </c>
      <c r="BK251" s="242">
        <f>ROUND(I251*H251,2)</f>
        <v>0</v>
      </c>
      <c r="BL251" s="19" t="s">
        <v>286</v>
      </c>
      <c r="BM251" s="241" t="s">
        <v>3517</v>
      </c>
    </row>
    <row r="252" s="13" customFormat="1">
      <c r="A252" s="13"/>
      <c r="B252" s="243"/>
      <c r="C252" s="244"/>
      <c r="D252" s="245" t="s">
        <v>288</v>
      </c>
      <c r="E252" s="246" t="s">
        <v>44</v>
      </c>
      <c r="F252" s="247" t="s">
        <v>3518</v>
      </c>
      <c r="G252" s="244"/>
      <c r="H252" s="248">
        <v>412.69999999999999</v>
      </c>
      <c r="I252" s="249"/>
      <c r="J252" s="244"/>
      <c r="K252" s="244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288</v>
      </c>
      <c r="AU252" s="254" t="s">
        <v>91</v>
      </c>
      <c r="AV252" s="13" t="s">
        <v>91</v>
      </c>
      <c r="AW252" s="13" t="s">
        <v>42</v>
      </c>
      <c r="AX252" s="13" t="s">
        <v>89</v>
      </c>
      <c r="AY252" s="254" t="s">
        <v>280</v>
      </c>
    </row>
    <row r="253" s="2" customFormat="1" ht="24" customHeight="1">
      <c r="A253" s="41"/>
      <c r="B253" s="42"/>
      <c r="C253" s="230" t="s">
        <v>551</v>
      </c>
      <c r="D253" s="230" t="s">
        <v>282</v>
      </c>
      <c r="E253" s="231" t="s">
        <v>3519</v>
      </c>
      <c r="F253" s="232" t="s">
        <v>3520</v>
      </c>
      <c r="G253" s="233" t="s">
        <v>3515</v>
      </c>
      <c r="H253" s="234">
        <v>23</v>
      </c>
      <c r="I253" s="235"/>
      <c r="J253" s="236">
        <f>ROUND(I253*H253,2)</f>
        <v>0</v>
      </c>
      <c r="K253" s="232" t="s">
        <v>285</v>
      </c>
      <c r="L253" s="47"/>
      <c r="M253" s="237" t="s">
        <v>44</v>
      </c>
      <c r="N253" s="238" t="s">
        <v>53</v>
      </c>
      <c r="O253" s="87"/>
      <c r="P253" s="239">
        <f>O253*H253</f>
        <v>0</v>
      </c>
      <c r="Q253" s="239">
        <v>0.00018000000000000001</v>
      </c>
      <c r="R253" s="239">
        <f>Q253*H253</f>
        <v>0.0041400000000000005</v>
      </c>
      <c r="S253" s="239">
        <v>0</v>
      </c>
      <c r="T253" s="240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41" t="s">
        <v>286</v>
      </c>
      <c r="AT253" s="241" t="s">
        <v>282</v>
      </c>
      <c r="AU253" s="241" t="s">
        <v>91</v>
      </c>
      <c r="AY253" s="19" t="s">
        <v>280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9" t="s">
        <v>89</v>
      </c>
      <c r="BK253" s="242">
        <f>ROUND(I253*H253,2)</f>
        <v>0</v>
      </c>
      <c r="BL253" s="19" t="s">
        <v>286</v>
      </c>
      <c r="BM253" s="241" t="s">
        <v>3521</v>
      </c>
    </row>
    <row r="254" s="2" customFormat="1" ht="16.5" customHeight="1">
      <c r="A254" s="41"/>
      <c r="B254" s="42"/>
      <c r="C254" s="230" t="s">
        <v>556</v>
      </c>
      <c r="D254" s="230" t="s">
        <v>282</v>
      </c>
      <c r="E254" s="231" t="s">
        <v>2719</v>
      </c>
      <c r="F254" s="232" t="s">
        <v>2720</v>
      </c>
      <c r="G254" s="233" t="s">
        <v>218</v>
      </c>
      <c r="H254" s="234">
        <v>412.69999999999999</v>
      </c>
      <c r="I254" s="235"/>
      <c r="J254" s="236">
        <f>ROUND(I254*H254,2)</f>
        <v>0</v>
      </c>
      <c r="K254" s="232" t="s">
        <v>285</v>
      </c>
      <c r="L254" s="47"/>
      <c r="M254" s="237" t="s">
        <v>44</v>
      </c>
      <c r="N254" s="238" t="s">
        <v>53</v>
      </c>
      <c r="O254" s="87"/>
      <c r="P254" s="239">
        <f>O254*H254</f>
        <v>0</v>
      </c>
      <c r="Q254" s="239">
        <v>6.9999999999999994E-05</v>
      </c>
      <c r="R254" s="239">
        <f>Q254*H254</f>
        <v>0.028888999999999998</v>
      </c>
      <c r="S254" s="239">
        <v>0</v>
      </c>
      <c r="T254" s="240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41" t="s">
        <v>286</v>
      </c>
      <c r="AT254" s="241" t="s">
        <v>282</v>
      </c>
      <c r="AU254" s="241" t="s">
        <v>91</v>
      </c>
      <c r="AY254" s="19" t="s">
        <v>280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9" t="s">
        <v>89</v>
      </c>
      <c r="BK254" s="242">
        <f>ROUND(I254*H254,2)</f>
        <v>0</v>
      </c>
      <c r="BL254" s="19" t="s">
        <v>286</v>
      </c>
      <c r="BM254" s="241" t="s">
        <v>3522</v>
      </c>
    </row>
    <row r="255" s="13" customFormat="1">
      <c r="A255" s="13"/>
      <c r="B255" s="243"/>
      <c r="C255" s="244"/>
      <c r="D255" s="245" t="s">
        <v>288</v>
      </c>
      <c r="E255" s="246" t="s">
        <v>44</v>
      </c>
      <c r="F255" s="247" t="s">
        <v>3523</v>
      </c>
      <c r="G255" s="244"/>
      <c r="H255" s="248">
        <v>412.69999999999999</v>
      </c>
      <c r="I255" s="249"/>
      <c r="J255" s="244"/>
      <c r="K255" s="244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288</v>
      </c>
      <c r="AU255" s="254" t="s">
        <v>91</v>
      </c>
      <c r="AV255" s="13" t="s">
        <v>91</v>
      </c>
      <c r="AW255" s="13" t="s">
        <v>42</v>
      </c>
      <c r="AX255" s="13" t="s">
        <v>89</v>
      </c>
      <c r="AY255" s="254" t="s">
        <v>280</v>
      </c>
    </row>
    <row r="256" s="12" customFormat="1" ht="22.8" customHeight="1">
      <c r="A256" s="12"/>
      <c r="B256" s="214"/>
      <c r="C256" s="215"/>
      <c r="D256" s="216" t="s">
        <v>81</v>
      </c>
      <c r="E256" s="228" t="s">
        <v>701</v>
      </c>
      <c r="F256" s="228" t="s">
        <v>702</v>
      </c>
      <c r="G256" s="215"/>
      <c r="H256" s="215"/>
      <c r="I256" s="218"/>
      <c r="J256" s="229">
        <f>BK256</f>
        <v>0</v>
      </c>
      <c r="K256" s="215"/>
      <c r="L256" s="220"/>
      <c r="M256" s="221"/>
      <c r="N256" s="222"/>
      <c r="O256" s="222"/>
      <c r="P256" s="223">
        <f>P257</f>
        <v>0</v>
      </c>
      <c r="Q256" s="222"/>
      <c r="R256" s="223">
        <f>R257</f>
        <v>0</v>
      </c>
      <c r="S256" s="222"/>
      <c r="T256" s="224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5" t="s">
        <v>89</v>
      </c>
      <c r="AT256" s="226" t="s">
        <v>81</v>
      </c>
      <c r="AU256" s="226" t="s">
        <v>89</v>
      </c>
      <c r="AY256" s="225" t="s">
        <v>280</v>
      </c>
      <c r="BK256" s="227">
        <f>BK257</f>
        <v>0</v>
      </c>
    </row>
    <row r="257" s="2" customFormat="1" ht="48" customHeight="1">
      <c r="A257" s="41"/>
      <c r="B257" s="42"/>
      <c r="C257" s="230" t="s">
        <v>561</v>
      </c>
      <c r="D257" s="230" t="s">
        <v>282</v>
      </c>
      <c r="E257" s="231" t="s">
        <v>3201</v>
      </c>
      <c r="F257" s="232" t="s">
        <v>3202</v>
      </c>
      <c r="G257" s="233" t="s">
        <v>319</v>
      </c>
      <c r="H257" s="234">
        <v>419.62299999999999</v>
      </c>
      <c r="I257" s="235"/>
      <c r="J257" s="236">
        <f>ROUND(I257*H257,2)</f>
        <v>0</v>
      </c>
      <c r="K257" s="232" t="s">
        <v>285</v>
      </c>
      <c r="L257" s="47"/>
      <c r="M257" s="304" t="s">
        <v>44</v>
      </c>
      <c r="N257" s="305" t="s">
        <v>53</v>
      </c>
      <c r="O257" s="306"/>
      <c r="P257" s="307">
        <f>O257*H257</f>
        <v>0</v>
      </c>
      <c r="Q257" s="307">
        <v>0</v>
      </c>
      <c r="R257" s="307">
        <f>Q257*H257</f>
        <v>0</v>
      </c>
      <c r="S257" s="307">
        <v>0</v>
      </c>
      <c r="T257" s="308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41" t="s">
        <v>286</v>
      </c>
      <c r="AT257" s="241" t="s">
        <v>282</v>
      </c>
      <c r="AU257" s="241" t="s">
        <v>91</v>
      </c>
      <c r="AY257" s="19" t="s">
        <v>280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9" t="s">
        <v>89</v>
      </c>
      <c r="BK257" s="242">
        <f>ROUND(I257*H257,2)</f>
        <v>0</v>
      </c>
      <c r="BL257" s="19" t="s">
        <v>286</v>
      </c>
      <c r="BM257" s="241" t="s">
        <v>3524</v>
      </c>
    </row>
    <row r="258" s="2" customFormat="1" ht="6.96" customHeight="1">
      <c r="A258" s="41"/>
      <c r="B258" s="62"/>
      <c r="C258" s="63"/>
      <c r="D258" s="63"/>
      <c r="E258" s="63"/>
      <c r="F258" s="63"/>
      <c r="G258" s="63"/>
      <c r="H258" s="63"/>
      <c r="I258" s="179"/>
      <c r="J258" s="63"/>
      <c r="K258" s="63"/>
      <c r="L258" s="47"/>
      <c r="M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</row>
  </sheetData>
  <sheetProtection sheet="1" autoFilter="0" formatColumns="0" formatRows="0" objects="1" scenarios="1" spinCount="100000" saltValue="n5snTP55KuAS8kGR53MgnyTBY6/wL2ulS1aJVKWAqVkSh6Em+M3eOWDp+QkpGLw5RrA6oF8bipU57+7B4mzE2g==" hashValue="mzzO8vcb0IMb7T90ESDoeZbRi2enXD7s9gdqVVyb/o4yVTEVqsDXdFpQPXnMgWctkBqAYP9C2zfqjhz4qdHVdQ==" algorithmName="SHA-512" password="CC35"/>
  <autoFilter ref="C90:K2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3326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3525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ROUND(J90,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ROUND((SUM(BE90:BE214)),  2)</f>
        <v>0</v>
      </c>
      <c r="G35" s="41"/>
      <c r="H35" s="41"/>
      <c r="I35" s="168">
        <v>0.20999999999999999</v>
      </c>
      <c r="J35" s="167">
        <f>ROUND(((SUM(BE90:BE214))*I35),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ROUND((SUM(BF90:BF214)),  2)</f>
        <v>0</v>
      </c>
      <c r="G36" s="41"/>
      <c r="H36" s="41"/>
      <c r="I36" s="168">
        <v>0.14999999999999999</v>
      </c>
      <c r="J36" s="167">
        <f>ROUND(((SUM(BF90:BF214))*I36),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ROUND((SUM(BG90:BG214)),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ROUND((SUM(BH90:BH214)),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ROUND((SUM(BI90:BI214)),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3326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40b - Šachty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J90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J91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J92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245</v>
      </c>
      <c r="E66" s="198"/>
      <c r="F66" s="198"/>
      <c r="G66" s="198"/>
      <c r="H66" s="198"/>
      <c r="I66" s="199"/>
      <c r="J66" s="200">
        <f>J159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2520</v>
      </c>
      <c r="E67" s="198"/>
      <c r="F67" s="198"/>
      <c r="G67" s="198"/>
      <c r="H67" s="198"/>
      <c r="I67" s="199"/>
      <c r="J67" s="200">
        <f>J172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248</v>
      </c>
      <c r="E68" s="198"/>
      <c r="F68" s="198"/>
      <c r="G68" s="198"/>
      <c r="H68" s="198"/>
      <c r="I68" s="199"/>
      <c r="J68" s="200">
        <f>J212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1" customFormat="1" ht="12" customHeight="1">
      <c r="B79" s="23"/>
      <c r="C79" s="34" t="s">
        <v>220</v>
      </c>
      <c r="D79" s="24"/>
      <c r="E79" s="24"/>
      <c r="F79" s="24"/>
      <c r="G79" s="24"/>
      <c r="H79" s="24"/>
      <c r="I79" s="141"/>
      <c r="J79" s="24"/>
      <c r="K79" s="24"/>
      <c r="L79" s="22"/>
    </row>
    <row r="80" s="2" customFormat="1" ht="16.5" customHeight="1">
      <c r="A80" s="41"/>
      <c r="B80" s="42"/>
      <c r="C80" s="43"/>
      <c r="D80" s="43"/>
      <c r="E80" s="183" t="s">
        <v>3326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228</v>
      </c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E11</f>
        <v>40b - Šachty</v>
      </c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F14</f>
        <v>Praha 14</v>
      </c>
      <c r="G84" s="43"/>
      <c r="H84" s="43"/>
      <c r="I84" s="153" t="s">
        <v>24</v>
      </c>
      <c r="J84" s="75" t="str">
        <f>IF(J14="","",J14)</f>
        <v>17. 10. 2019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27.9" customHeight="1">
      <c r="A86" s="41"/>
      <c r="B86" s="42"/>
      <c r="C86" s="34" t="s">
        <v>30</v>
      </c>
      <c r="D86" s="43"/>
      <c r="E86" s="43"/>
      <c r="F86" s="29" t="str">
        <f>E17</f>
        <v>TSK hl. m. Prahy a.s.</v>
      </c>
      <c r="G86" s="43"/>
      <c r="H86" s="43"/>
      <c r="I86" s="153" t="s">
        <v>38</v>
      </c>
      <c r="J86" s="39" t="str">
        <f>E23</f>
        <v>d plus projektová a inženýrská a.s.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IF(E20="","",E20)</f>
        <v>Vyplň údaj</v>
      </c>
      <c r="G87" s="43"/>
      <c r="H87" s="43"/>
      <c r="I87" s="153" t="s">
        <v>43</v>
      </c>
      <c r="J87" s="39" t="str">
        <f>E26</f>
        <v xml:space="preserve"> 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202"/>
      <c r="B89" s="203"/>
      <c r="C89" s="204" t="s">
        <v>266</v>
      </c>
      <c r="D89" s="205" t="s">
        <v>67</v>
      </c>
      <c r="E89" s="205" t="s">
        <v>63</v>
      </c>
      <c r="F89" s="205" t="s">
        <v>64</v>
      </c>
      <c r="G89" s="205" t="s">
        <v>267</v>
      </c>
      <c r="H89" s="205" t="s">
        <v>268</v>
      </c>
      <c r="I89" s="206" t="s">
        <v>269</v>
      </c>
      <c r="J89" s="205" t="s">
        <v>239</v>
      </c>
      <c r="K89" s="207" t="s">
        <v>270</v>
      </c>
      <c r="L89" s="208"/>
      <c r="M89" s="95" t="s">
        <v>44</v>
      </c>
      <c r="N89" s="96" t="s">
        <v>52</v>
      </c>
      <c r="O89" s="96" t="s">
        <v>271</v>
      </c>
      <c r="P89" s="96" t="s">
        <v>272</v>
      </c>
      <c r="Q89" s="96" t="s">
        <v>273</v>
      </c>
      <c r="R89" s="96" t="s">
        <v>274</v>
      </c>
      <c r="S89" s="96" t="s">
        <v>275</v>
      </c>
      <c r="T89" s="97" t="s">
        <v>276</v>
      </c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</row>
    <row r="90" s="2" customFormat="1" ht="22.8" customHeight="1">
      <c r="A90" s="41"/>
      <c r="B90" s="42"/>
      <c r="C90" s="102" t="s">
        <v>277</v>
      </c>
      <c r="D90" s="43"/>
      <c r="E90" s="43"/>
      <c r="F90" s="43"/>
      <c r="G90" s="43"/>
      <c r="H90" s="43"/>
      <c r="I90" s="150"/>
      <c r="J90" s="209">
        <f>BK90</f>
        <v>0</v>
      </c>
      <c r="K90" s="43"/>
      <c r="L90" s="47"/>
      <c r="M90" s="98"/>
      <c r="N90" s="210"/>
      <c r="O90" s="99"/>
      <c r="P90" s="211">
        <f>P91</f>
        <v>0</v>
      </c>
      <c r="Q90" s="99"/>
      <c r="R90" s="211">
        <f>R91</f>
        <v>82.448041200000006</v>
      </c>
      <c r="S90" s="99"/>
      <c r="T90" s="212">
        <f>T91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81</v>
      </c>
      <c r="AU90" s="19" t="s">
        <v>240</v>
      </c>
      <c r="BK90" s="213">
        <f>BK91</f>
        <v>0</v>
      </c>
    </row>
    <row r="91" s="12" customFormat="1" ht="25.92" customHeight="1">
      <c r="A91" s="12"/>
      <c r="B91" s="214"/>
      <c r="C91" s="215"/>
      <c r="D91" s="216" t="s">
        <v>81</v>
      </c>
      <c r="E91" s="217" t="s">
        <v>278</v>
      </c>
      <c r="F91" s="217" t="s">
        <v>279</v>
      </c>
      <c r="G91" s="215"/>
      <c r="H91" s="215"/>
      <c r="I91" s="218"/>
      <c r="J91" s="219">
        <f>BK91</f>
        <v>0</v>
      </c>
      <c r="K91" s="215"/>
      <c r="L91" s="220"/>
      <c r="M91" s="221"/>
      <c r="N91" s="222"/>
      <c r="O91" s="222"/>
      <c r="P91" s="223">
        <f>P92+P159+P172+P212</f>
        <v>0</v>
      </c>
      <c r="Q91" s="222"/>
      <c r="R91" s="223">
        <f>R92+R159+R172+R212</f>
        <v>82.448041200000006</v>
      </c>
      <c r="S91" s="222"/>
      <c r="T91" s="224">
        <f>T92+T159+T172+T212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5" t="s">
        <v>89</v>
      </c>
      <c r="AT91" s="226" t="s">
        <v>81</v>
      </c>
      <c r="AU91" s="226" t="s">
        <v>82</v>
      </c>
      <c r="AY91" s="225" t="s">
        <v>280</v>
      </c>
      <c r="BK91" s="227">
        <f>BK92+BK159+BK172+BK212</f>
        <v>0</v>
      </c>
    </row>
    <row r="92" s="12" customFormat="1" ht="22.8" customHeight="1">
      <c r="A92" s="12"/>
      <c r="B92" s="214"/>
      <c r="C92" s="215"/>
      <c r="D92" s="216" t="s">
        <v>81</v>
      </c>
      <c r="E92" s="228" t="s">
        <v>89</v>
      </c>
      <c r="F92" s="228" t="s">
        <v>281</v>
      </c>
      <c r="G92" s="215"/>
      <c r="H92" s="215"/>
      <c r="I92" s="218"/>
      <c r="J92" s="229">
        <f>BK92</f>
        <v>0</v>
      </c>
      <c r="K92" s="215"/>
      <c r="L92" s="220"/>
      <c r="M92" s="221"/>
      <c r="N92" s="222"/>
      <c r="O92" s="222"/>
      <c r="P92" s="223">
        <f>SUM(P93:P158)</f>
        <v>0</v>
      </c>
      <c r="Q92" s="222"/>
      <c r="R92" s="223">
        <f>SUM(R93:R158)</f>
        <v>20.794251199999998</v>
      </c>
      <c r="S92" s="222"/>
      <c r="T92" s="224">
        <f>SUM(T93:T158)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5" t="s">
        <v>89</v>
      </c>
      <c r="AT92" s="226" t="s">
        <v>81</v>
      </c>
      <c r="AU92" s="226" t="s">
        <v>89</v>
      </c>
      <c r="AY92" s="225" t="s">
        <v>280</v>
      </c>
      <c r="BK92" s="227">
        <f>SUM(BK93:BK158)</f>
        <v>0</v>
      </c>
    </row>
    <row r="93" s="2" customFormat="1" ht="24" customHeight="1">
      <c r="A93" s="41"/>
      <c r="B93" s="42"/>
      <c r="C93" s="230" t="s">
        <v>89</v>
      </c>
      <c r="D93" s="230" t="s">
        <v>282</v>
      </c>
      <c r="E93" s="231" t="s">
        <v>2737</v>
      </c>
      <c r="F93" s="232" t="s">
        <v>2738</v>
      </c>
      <c r="G93" s="233" t="s">
        <v>2739</v>
      </c>
      <c r="H93" s="234">
        <v>2880</v>
      </c>
      <c r="I93" s="235"/>
      <c r="J93" s="236">
        <f>ROUND(I93*H93,2)</f>
        <v>0</v>
      </c>
      <c r="K93" s="232" t="s">
        <v>285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286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286</v>
      </c>
      <c r="BM93" s="241" t="s">
        <v>3526</v>
      </c>
    </row>
    <row r="94" s="13" customFormat="1">
      <c r="A94" s="13"/>
      <c r="B94" s="243"/>
      <c r="C94" s="244"/>
      <c r="D94" s="245" t="s">
        <v>288</v>
      </c>
      <c r="E94" s="246" t="s">
        <v>44</v>
      </c>
      <c r="F94" s="247" t="s">
        <v>3527</v>
      </c>
      <c r="G94" s="244"/>
      <c r="H94" s="248">
        <v>2880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42</v>
      </c>
      <c r="AX94" s="13" t="s">
        <v>89</v>
      </c>
      <c r="AY94" s="254" t="s">
        <v>280</v>
      </c>
    </row>
    <row r="95" s="2" customFormat="1" ht="36" customHeight="1">
      <c r="A95" s="41"/>
      <c r="B95" s="42"/>
      <c r="C95" s="230" t="s">
        <v>91</v>
      </c>
      <c r="D95" s="230" t="s">
        <v>282</v>
      </c>
      <c r="E95" s="231" t="s">
        <v>3330</v>
      </c>
      <c r="F95" s="232" t="s">
        <v>3331</v>
      </c>
      <c r="G95" s="233" t="s">
        <v>2742</v>
      </c>
      <c r="H95" s="234">
        <v>120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3528</v>
      </c>
    </row>
    <row r="96" s="13" customFormat="1">
      <c r="A96" s="13"/>
      <c r="B96" s="243"/>
      <c r="C96" s="244"/>
      <c r="D96" s="245" t="s">
        <v>288</v>
      </c>
      <c r="E96" s="246" t="s">
        <v>44</v>
      </c>
      <c r="F96" s="247" t="s">
        <v>3529</v>
      </c>
      <c r="G96" s="244"/>
      <c r="H96" s="248">
        <v>120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42</v>
      </c>
      <c r="AX96" s="13" t="s">
        <v>89</v>
      </c>
      <c r="AY96" s="254" t="s">
        <v>280</v>
      </c>
    </row>
    <row r="97" s="2" customFormat="1" ht="36" customHeight="1">
      <c r="A97" s="41"/>
      <c r="B97" s="42"/>
      <c r="C97" s="230" t="s">
        <v>297</v>
      </c>
      <c r="D97" s="230" t="s">
        <v>282</v>
      </c>
      <c r="E97" s="231" t="s">
        <v>2521</v>
      </c>
      <c r="F97" s="232" t="s">
        <v>2522</v>
      </c>
      <c r="G97" s="233" t="s">
        <v>235</v>
      </c>
      <c r="H97" s="234">
        <v>415.80000000000001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3530</v>
      </c>
    </row>
    <row r="98" s="2" customFormat="1" ht="36" customHeight="1">
      <c r="A98" s="41"/>
      <c r="B98" s="42"/>
      <c r="C98" s="230" t="s">
        <v>286</v>
      </c>
      <c r="D98" s="230" t="s">
        <v>282</v>
      </c>
      <c r="E98" s="231" t="s">
        <v>3531</v>
      </c>
      <c r="F98" s="232" t="s">
        <v>3532</v>
      </c>
      <c r="G98" s="233" t="s">
        <v>235</v>
      </c>
      <c r="H98" s="234">
        <v>311.85000000000002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3533</v>
      </c>
    </row>
    <row r="99" s="2" customFormat="1">
      <c r="A99" s="41"/>
      <c r="B99" s="42"/>
      <c r="C99" s="43"/>
      <c r="D99" s="245" t="s">
        <v>360</v>
      </c>
      <c r="E99" s="43"/>
      <c r="F99" s="276" t="s">
        <v>3342</v>
      </c>
      <c r="G99" s="43"/>
      <c r="H99" s="43"/>
      <c r="I99" s="150"/>
      <c r="J99" s="43"/>
      <c r="K99" s="43"/>
      <c r="L99" s="47"/>
      <c r="M99" s="277"/>
      <c r="N99" s="278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360</v>
      </c>
      <c r="AU99" s="19" t="s">
        <v>91</v>
      </c>
    </row>
    <row r="100" s="13" customFormat="1">
      <c r="A100" s="13"/>
      <c r="B100" s="243"/>
      <c r="C100" s="244"/>
      <c r="D100" s="245" t="s">
        <v>288</v>
      </c>
      <c r="E100" s="246" t="s">
        <v>44</v>
      </c>
      <c r="F100" s="247" t="s">
        <v>3534</v>
      </c>
      <c r="G100" s="244"/>
      <c r="H100" s="248">
        <v>121.5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288</v>
      </c>
      <c r="AU100" s="254" t="s">
        <v>91</v>
      </c>
      <c r="AV100" s="13" t="s">
        <v>91</v>
      </c>
      <c r="AW100" s="13" t="s">
        <v>42</v>
      </c>
      <c r="AX100" s="13" t="s">
        <v>82</v>
      </c>
      <c r="AY100" s="254" t="s">
        <v>280</v>
      </c>
    </row>
    <row r="101" s="13" customFormat="1">
      <c r="A101" s="13"/>
      <c r="B101" s="243"/>
      <c r="C101" s="244"/>
      <c r="D101" s="245" t="s">
        <v>288</v>
      </c>
      <c r="E101" s="246" t="s">
        <v>44</v>
      </c>
      <c r="F101" s="247" t="s">
        <v>3535</v>
      </c>
      <c r="G101" s="244"/>
      <c r="H101" s="248">
        <v>62.774999999999999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42</v>
      </c>
      <c r="AX101" s="13" t="s">
        <v>82</v>
      </c>
      <c r="AY101" s="254" t="s">
        <v>280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3536</v>
      </c>
      <c r="G102" s="244"/>
      <c r="H102" s="248">
        <v>127.575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82</v>
      </c>
      <c r="AY102" s="254" t="s">
        <v>280</v>
      </c>
    </row>
    <row r="103" s="14" customFormat="1">
      <c r="A103" s="14"/>
      <c r="B103" s="255"/>
      <c r="C103" s="256"/>
      <c r="D103" s="245" t="s">
        <v>288</v>
      </c>
      <c r="E103" s="257" t="s">
        <v>44</v>
      </c>
      <c r="F103" s="258" t="s">
        <v>292</v>
      </c>
      <c r="G103" s="256"/>
      <c r="H103" s="259">
        <v>311.85000000000002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5" t="s">
        <v>288</v>
      </c>
      <c r="AU103" s="265" t="s">
        <v>91</v>
      </c>
      <c r="AV103" s="14" t="s">
        <v>286</v>
      </c>
      <c r="AW103" s="14" t="s">
        <v>42</v>
      </c>
      <c r="AX103" s="14" t="s">
        <v>89</v>
      </c>
      <c r="AY103" s="265" t="s">
        <v>280</v>
      </c>
    </row>
    <row r="104" s="2" customFormat="1" ht="36" customHeight="1">
      <c r="A104" s="41"/>
      <c r="B104" s="42"/>
      <c r="C104" s="230" t="s">
        <v>307</v>
      </c>
      <c r="D104" s="230" t="s">
        <v>282</v>
      </c>
      <c r="E104" s="231" t="s">
        <v>3537</v>
      </c>
      <c r="F104" s="232" t="s">
        <v>3538</v>
      </c>
      <c r="G104" s="233" t="s">
        <v>235</v>
      </c>
      <c r="H104" s="234">
        <v>93.555000000000007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3539</v>
      </c>
    </row>
    <row r="105" s="13" customFormat="1">
      <c r="A105" s="13"/>
      <c r="B105" s="243"/>
      <c r="C105" s="244"/>
      <c r="D105" s="245" t="s">
        <v>288</v>
      </c>
      <c r="E105" s="244"/>
      <c r="F105" s="247" t="s">
        <v>3540</v>
      </c>
      <c r="G105" s="244"/>
      <c r="H105" s="248">
        <v>93.555000000000007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</v>
      </c>
      <c r="AX105" s="13" t="s">
        <v>89</v>
      </c>
      <c r="AY105" s="254" t="s">
        <v>280</v>
      </c>
    </row>
    <row r="106" s="2" customFormat="1" ht="36" customHeight="1">
      <c r="A106" s="41"/>
      <c r="B106" s="42"/>
      <c r="C106" s="230" t="s">
        <v>311</v>
      </c>
      <c r="D106" s="230" t="s">
        <v>282</v>
      </c>
      <c r="E106" s="231" t="s">
        <v>3541</v>
      </c>
      <c r="F106" s="232" t="s">
        <v>3542</v>
      </c>
      <c r="G106" s="233" t="s">
        <v>235</v>
      </c>
      <c r="H106" s="234">
        <v>103.95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3543</v>
      </c>
    </row>
    <row r="107" s="2" customFormat="1">
      <c r="A107" s="41"/>
      <c r="B107" s="42"/>
      <c r="C107" s="43"/>
      <c r="D107" s="245" t="s">
        <v>360</v>
      </c>
      <c r="E107" s="43"/>
      <c r="F107" s="276" t="s">
        <v>3351</v>
      </c>
      <c r="G107" s="43"/>
      <c r="H107" s="43"/>
      <c r="I107" s="150"/>
      <c r="J107" s="43"/>
      <c r="K107" s="43"/>
      <c r="L107" s="47"/>
      <c r="M107" s="277"/>
      <c r="N107" s="278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360</v>
      </c>
      <c r="AU107" s="19" t="s">
        <v>91</v>
      </c>
    </row>
    <row r="108" s="13" customFormat="1">
      <c r="A108" s="13"/>
      <c r="B108" s="243"/>
      <c r="C108" s="244"/>
      <c r="D108" s="245" t="s">
        <v>288</v>
      </c>
      <c r="E108" s="246" t="s">
        <v>44</v>
      </c>
      <c r="F108" s="247" t="s">
        <v>3544</v>
      </c>
      <c r="G108" s="244"/>
      <c r="H108" s="248">
        <v>40.5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3" customFormat="1">
      <c r="A109" s="13"/>
      <c r="B109" s="243"/>
      <c r="C109" s="244"/>
      <c r="D109" s="245" t="s">
        <v>288</v>
      </c>
      <c r="E109" s="246" t="s">
        <v>44</v>
      </c>
      <c r="F109" s="247" t="s">
        <v>3545</v>
      </c>
      <c r="G109" s="244"/>
      <c r="H109" s="248">
        <v>20.925000000000001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42</v>
      </c>
      <c r="AX109" s="13" t="s">
        <v>82</v>
      </c>
      <c r="AY109" s="254" t="s">
        <v>280</v>
      </c>
    </row>
    <row r="110" s="13" customFormat="1">
      <c r="A110" s="13"/>
      <c r="B110" s="243"/>
      <c r="C110" s="244"/>
      <c r="D110" s="245" t="s">
        <v>288</v>
      </c>
      <c r="E110" s="246" t="s">
        <v>44</v>
      </c>
      <c r="F110" s="247" t="s">
        <v>3546</v>
      </c>
      <c r="G110" s="244"/>
      <c r="H110" s="248">
        <v>42.524999999999999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42</v>
      </c>
      <c r="AX110" s="13" t="s">
        <v>82</v>
      </c>
      <c r="AY110" s="254" t="s">
        <v>280</v>
      </c>
    </row>
    <row r="111" s="14" customFormat="1">
      <c r="A111" s="14"/>
      <c r="B111" s="255"/>
      <c r="C111" s="256"/>
      <c r="D111" s="245" t="s">
        <v>288</v>
      </c>
      <c r="E111" s="257" t="s">
        <v>44</v>
      </c>
      <c r="F111" s="258" t="s">
        <v>292</v>
      </c>
      <c r="G111" s="256"/>
      <c r="H111" s="259">
        <v>103.94999999999999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91</v>
      </c>
      <c r="AV111" s="14" t="s">
        <v>286</v>
      </c>
      <c r="AW111" s="14" t="s">
        <v>42</v>
      </c>
      <c r="AX111" s="14" t="s">
        <v>89</v>
      </c>
      <c r="AY111" s="265" t="s">
        <v>280</v>
      </c>
    </row>
    <row r="112" s="2" customFormat="1" ht="36" customHeight="1">
      <c r="A112" s="41"/>
      <c r="B112" s="42"/>
      <c r="C112" s="230" t="s">
        <v>316</v>
      </c>
      <c r="D112" s="230" t="s">
        <v>282</v>
      </c>
      <c r="E112" s="231" t="s">
        <v>3547</v>
      </c>
      <c r="F112" s="232" t="s">
        <v>3548</v>
      </c>
      <c r="G112" s="233" t="s">
        <v>235</v>
      </c>
      <c r="H112" s="234">
        <v>31.184999999999999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3549</v>
      </c>
    </row>
    <row r="113" s="13" customFormat="1">
      <c r="A113" s="13"/>
      <c r="B113" s="243"/>
      <c r="C113" s="244"/>
      <c r="D113" s="245" t="s">
        <v>288</v>
      </c>
      <c r="E113" s="244"/>
      <c r="F113" s="247" t="s">
        <v>3550</v>
      </c>
      <c r="G113" s="244"/>
      <c r="H113" s="248">
        <v>31.184999999999999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</v>
      </c>
      <c r="AX113" s="13" t="s">
        <v>89</v>
      </c>
      <c r="AY113" s="254" t="s">
        <v>280</v>
      </c>
    </row>
    <row r="114" s="2" customFormat="1" ht="24" customHeight="1">
      <c r="A114" s="41"/>
      <c r="B114" s="42"/>
      <c r="C114" s="230" t="s">
        <v>323</v>
      </c>
      <c r="D114" s="230" t="s">
        <v>282</v>
      </c>
      <c r="E114" s="231" t="s">
        <v>3551</v>
      </c>
      <c r="F114" s="232" t="s">
        <v>3552</v>
      </c>
      <c r="G114" s="233" t="s">
        <v>201</v>
      </c>
      <c r="H114" s="234">
        <v>338.39999999999998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0.0044400000000000004</v>
      </c>
      <c r="R114" s="239">
        <f>Q114*H114</f>
        <v>1.5024960000000001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286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286</v>
      </c>
      <c r="BM114" s="241" t="s">
        <v>3553</v>
      </c>
    </row>
    <row r="115" s="13" customFormat="1">
      <c r="A115" s="13"/>
      <c r="B115" s="243"/>
      <c r="C115" s="244"/>
      <c r="D115" s="245" t="s">
        <v>288</v>
      </c>
      <c r="E115" s="246" t="s">
        <v>44</v>
      </c>
      <c r="F115" s="247" t="s">
        <v>3554</v>
      </c>
      <c r="G115" s="244"/>
      <c r="H115" s="248">
        <v>111.59999999999999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42</v>
      </c>
      <c r="AX115" s="13" t="s">
        <v>82</v>
      </c>
      <c r="AY115" s="254" t="s">
        <v>280</v>
      </c>
    </row>
    <row r="116" s="13" customFormat="1">
      <c r="A116" s="13"/>
      <c r="B116" s="243"/>
      <c r="C116" s="244"/>
      <c r="D116" s="245" t="s">
        <v>288</v>
      </c>
      <c r="E116" s="246" t="s">
        <v>44</v>
      </c>
      <c r="F116" s="247" t="s">
        <v>3555</v>
      </c>
      <c r="G116" s="244"/>
      <c r="H116" s="248">
        <v>226.80000000000001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91</v>
      </c>
      <c r="AV116" s="13" t="s">
        <v>91</v>
      </c>
      <c r="AW116" s="13" t="s">
        <v>42</v>
      </c>
      <c r="AX116" s="13" t="s">
        <v>82</v>
      </c>
      <c r="AY116" s="254" t="s">
        <v>280</v>
      </c>
    </row>
    <row r="117" s="14" customFormat="1">
      <c r="A117" s="14"/>
      <c r="B117" s="255"/>
      <c r="C117" s="256"/>
      <c r="D117" s="245" t="s">
        <v>288</v>
      </c>
      <c r="E117" s="257" t="s">
        <v>44</v>
      </c>
      <c r="F117" s="258" t="s">
        <v>292</v>
      </c>
      <c r="G117" s="256"/>
      <c r="H117" s="259">
        <v>338.39999999999998</v>
      </c>
      <c r="I117" s="260"/>
      <c r="J117" s="256"/>
      <c r="K117" s="256"/>
      <c r="L117" s="261"/>
      <c r="M117" s="262"/>
      <c r="N117" s="263"/>
      <c r="O117" s="263"/>
      <c r="P117" s="263"/>
      <c r="Q117" s="263"/>
      <c r="R117" s="263"/>
      <c r="S117" s="263"/>
      <c r="T117" s="26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5" t="s">
        <v>288</v>
      </c>
      <c r="AU117" s="265" t="s">
        <v>91</v>
      </c>
      <c r="AV117" s="14" t="s">
        <v>286</v>
      </c>
      <c r="AW117" s="14" t="s">
        <v>42</v>
      </c>
      <c r="AX117" s="14" t="s">
        <v>89</v>
      </c>
      <c r="AY117" s="265" t="s">
        <v>280</v>
      </c>
    </row>
    <row r="118" s="2" customFormat="1" ht="36" customHeight="1">
      <c r="A118" s="41"/>
      <c r="B118" s="42"/>
      <c r="C118" s="230" t="s">
        <v>328</v>
      </c>
      <c r="D118" s="230" t="s">
        <v>282</v>
      </c>
      <c r="E118" s="231" t="s">
        <v>3556</v>
      </c>
      <c r="F118" s="232" t="s">
        <v>3557</v>
      </c>
      <c r="G118" s="233" t="s">
        <v>201</v>
      </c>
      <c r="H118" s="234">
        <v>338.39999999999998</v>
      </c>
      <c r="I118" s="235"/>
      <c r="J118" s="236">
        <f>ROUND(I118*H118,2)</f>
        <v>0</v>
      </c>
      <c r="K118" s="232" t="s">
        <v>285</v>
      </c>
      <c r="L118" s="47"/>
      <c r="M118" s="237" t="s">
        <v>44</v>
      </c>
      <c r="N118" s="238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286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286</v>
      </c>
      <c r="BM118" s="241" t="s">
        <v>3558</v>
      </c>
    </row>
    <row r="119" s="2" customFormat="1" ht="24" customHeight="1">
      <c r="A119" s="41"/>
      <c r="B119" s="42"/>
      <c r="C119" s="230" t="s">
        <v>335</v>
      </c>
      <c r="D119" s="230" t="s">
        <v>282</v>
      </c>
      <c r="E119" s="231" t="s">
        <v>3559</v>
      </c>
      <c r="F119" s="232" t="s">
        <v>3560</v>
      </c>
      <c r="G119" s="233" t="s">
        <v>235</v>
      </c>
      <c r="H119" s="234">
        <v>253.80000000000001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0.0027200000000000002</v>
      </c>
      <c r="R119" s="239">
        <f>Q119*H119</f>
        <v>0.69033600000000006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3561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3562</v>
      </c>
      <c r="G120" s="244"/>
      <c r="H120" s="248">
        <v>83.700000000000003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82</v>
      </c>
      <c r="AY120" s="254" t="s">
        <v>280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3563</v>
      </c>
      <c r="G121" s="244"/>
      <c r="H121" s="248">
        <v>170.09999999999999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82</v>
      </c>
      <c r="AY121" s="254" t="s">
        <v>280</v>
      </c>
    </row>
    <row r="122" s="14" customFormat="1">
      <c r="A122" s="14"/>
      <c r="B122" s="255"/>
      <c r="C122" s="256"/>
      <c r="D122" s="245" t="s">
        <v>288</v>
      </c>
      <c r="E122" s="257" t="s">
        <v>44</v>
      </c>
      <c r="F122" s="258" t="s">
        <v>292</v>
      </c>
      <c r="G122" s="256"/>
      <c r="H122" s="259">
        <v>253.80000000000001</v>
      </c>
      <c r="I122" s="260"/>
      <c r="J122" s="256"/>
      <c r="K122" s="256"/>
      <c r="L122" s="261"/>
      <c r="M122" s="262"/>
      <c r="N122" s="263"/>
      <c r="O122" s="263"/>
      <c r="P122" s="263"/>
      <c r="Q122" s="263"/>
      <c r="R122" s="263"/>
      <c r="S122" s="263"/>
      <c r="T122" s="26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5" t="s">
        <v>288</v>
      </c>
      <c r="AU122" s="265" t="s">
        <v>91</v>
      </c>
      <c r="AV122" s="14" t="s">
        <v>286</v>
      </c>
      <c r="AW122" s="14" t="s">
        <v>42</v>
      </c>
      <c r="AX122" s="14" t="s">
        <v>89</v>
      </c>
      <c r="AY122" s="265" t="s">
        <v>280</v>
      </c>
    </row>
    <row r="123" s="2" customFormat="1" ht="36" customHeight="1">
      <c r="A123" s="41"/>
      <c r="B123" s="42"/>
      <c r="C123" s="230" t="s">
        <v>341</v>
      </c>
      <c r="D123" s="230" t="s">
        <v>282</v>
      </c>
      <c r="E123" s="231" t="s">
        <v>3564</v>
      </c>
      <c r="F123" s="232" t="s">
        <v>3565</v>
      </c>
      <c r="G123" s="233" t="s">
        <v>235</v>
      </c>
      <c r="H123" s="234">
        <v>253.80000000000001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286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3566</v>
      </c>
    </row>
    <row r="124" s="2" customFormat="1" ht="36" customHeight="1">
      <c r="A124" s="41"/>
      <c r="B124" s="42"/>
      <c r="C124" s="230" t="s">
        <v>347</v>
      </c>
      <c r="D124" s="230" t="s">
        <v>282</v>
      </c>
      <c r="E124" s="231" t="s">
        <v>3567</v>
      </c>
      <c r="F124" s="232" t="s">
        <v>3568</v>
      </c>
      <c r="G124" s="233" t="s">
        <v>201</v>
      </c>
      <c r="H124" s="234">
        <v>216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0.00496</v>
      </c>
      <c r="R124" s="239">
        <f>Q124*H124</f>
        <v>1.0713600000000001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3569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3570</v>
      </c>
      <c r="G125" s="244"/>
      <c r="H125" s="248">
        <v>216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89</v>
      </c>
      <c r="AY125" s="254" t="s">
        <v>280</v>
      </c>
    </row>
    <row r="126" s="2" customFormat="1" ht="36" customHeight="1">
      <c r="A126" s="41"/>
      <c r="B126" s="42"/>
      <c r="C126" s="230" t="s">
        <v>356</v>
      </c>
      <c r="D126" s="230" t="s">
        <v>282</v>
      </c>
      <c r="E126" s="231" t="s">
        <v>3571</v>
      </c>
      <c r="F126" s="232" t="s">
        <v>3572</v>
      </c>
      <c r="G126" s="233" t="s">
        <v>201</v>
      </c>
      <c r="H126" s="234">
        <v>216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3573</v>
      </c>
    </row>
    <row r="127" s="2" customFormat="1" ht="24" customHeight="1">
      <c r="A127" s="41"/>
      <c r="B127" s="42"/>
      <c r="C127" s="230" t="s">
        <v>363</v>
      </c>
      <c r="D127" s="230" t="s">
        <v>282</v>
      </c>
      <c r="E127" s="231" t="s">
        <v>3574</v>
      </c>
      <c r="F127" s="232" t="s">
        <v>3575</v>
      </c>
      <c r="G127" s="233" t="s">
        <v>201</v>
      </c>
      <c r="H127" s="234">
        <v>216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0.011690000000000001</v>
      </c>
      <c r="R127" s="239">
        <f>Q127*H127</f>
        <v>2.5250400000000002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3576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3570</v>
      </c>
      <c r="G128" s="244"/>
      <c r="H128" s="248">
        <v>216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89</v>
      </c>
      <c r="AY128" s="254" t="s">
        <v>280</v>
      </c>
    </row>
    <row r="129" s="2" customFormat="1" ht="24" customHeight="1">
      <c r="A129" s="41"/>
      <c r="B129" s="42"/>
      <c r="C129" s="230" t="s">
        <v>8</v>
      </c>
      <c r="D129" s="230" t="s">
        <v>282</v>
      </c>
      <c r="E129" s="231" t="s">
        <v>3577</v>
      </c>
      <c r="F129" s="232" t="s">
        <v>3578</v>
      </c>
      <c r="G129" s="233" t="s">
        <v>201</v>
      </c>
      <c r="H129" s="234">
        <v>216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3579</v>
      </c>
    </row>
    <row r="130" s="2" customFormat="1" ht="36" customHeight="1">
      <c r="A130" s="41"/>
      <c r="B130" s="42"/>
      <c r="C130" s="230" t="s">
        <v>374</v>
      </c>
      <c r="D130" s="230" t="s">
        <v>282</v>
      </c>
      <c r="E130" s="231" t="s">
        <v>3580</v>
      </c>
      <c r="F130" s="232" t="s">
        <v>3581</v>
      </c>
      <c r="G130" s="233" t="s">
        <v>1178</v>
      </c>
      <c r="H130" s="234">
        <v>11453.92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0.00025999999999999998</v>
      </c>
      <c r="R130" s="239">
        <f>Q130*H130</f>
        <v>2.9780191999999999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286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3582</v>
      </c>
    </row>
    <row r="131" s="2" customFormat="1">
      <c r="A131" s="41"/>
      <c r="B131" s="42"/>
      <c r="C131" s="43"/>
      <c r="D131" s="245" t="s">
        <v>360</v>
      </c>
      <c r="E131" s="43"/>
      <c r="F131" s="276" t="s">
        <v>3583</v>
      </c>
      <c r="G131" s="43"/>
      <c r="H131" s="43"/>
      <c r="I131" s="150"/>
      <c r="J131" s="43"/>
      <c r="K131" s="43"/>
      <c r="L131" s="47"/>
      <c r="M131" s="277"/>
      <c r="N131" s="278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360</v>
      </c>
      <c r="AU131" s="19" t="s">
        <v>91</v>
      </c>
    </row>
    <row r="132" s="13" customFormat="1">
      <c r="A132" s="13"/>
      <c r="B132" s="243"/>
      <c r="C132" s="244"/>
      <c r="D132" s="245" t="s">
        <v>288</v>
      </c>
      <c r="E132" s="246" t="s">
        <v>44</v>
      </c>
      <c r="F132" s="247" t="s">
        <v>3584</v>
      </c>
      <c r="G132" s="244"/>
      <c r="H132" s="248">
        <v>2027.2000000000001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91</v>
      </c>
      <c r="AV132" s="13" t="s">
        <v>91</v>
      </c>
      <c r="AW132" s="13" t="s">
        <v>42</v>
      </c>
      <c r="AX132" s="13" t="s">
        <v>82</v>
      </c>
      <c r="AY132" s="254" t="s">
        <v>280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3585</v>
      </c>
      <c r="G133" s="244"/>
      <c r="H133" s="248">
        <v>9426.7199999999993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82</v>
      </c>
      <c r="AY133" s="254" t="s">
        <v>280</v>
      </c>
    </row>
    <row r="134" s="14" customFormat="1">
      <c r="A134" s="14"/>
      <c r="B134" s="255"/>
      <c r="C134" s="256"/>
      <c r="D134" s="245" t="s">
        <v>288</v>
      </c>
      <c r="E134" s="257" t="s">
        <v>44</v>
      </c>
      <c r="F134" s="258" t="s">
        <v>292</v>
      </c>
      <c r="G134" s="256"/>
      <c r="H134" s="259">
        <v>11453.92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288</v>
      </c>
      <c r="AU134" s="265" t="s">
        <v>91</v>
      </c>
      <c r="AV134" s="14" t="s">
        <v>286</v>
      </c>
      <c r="AW134" s="14" t="s">
        <v>42</v>
      </c>
      <c r="AX134" s="14" t="s">
        <v>89</v>
      </c>
      <c r="AY134" s="265" t="s">
        <v>280</v>
      </c>
    </row>
    <row r="135" s="2" customFormat="1" ht="24" customHeight="1">
      <c r="A135" s="41"/>
      <c r="B135" s="42"/>
      <c r="C135" s="266" t="s">
        <v>378</v>
      </c>
      <c r="D135" s="266" t="s">
        <v>329</v>
      </c>
      <c r="E135" s="267" t="s">
        <v>3586</v>
      </c>
      <c r="F135" s="268" t="s">
        <v>1188</v>
      </c>
      <c r="G135" s="269" t="s">
        <v>319</v>
      </c>
      <c r="H135" s="270">
        <v>12.026999999999999</v>
      </c>
      <c r="I135" s="271"/>
      <c r="J135" s="272">
        <f>ROUND(I135*H135,2)</f>
        <v>0</v>
      </c>
      <c r="K135" s="268" t="s">
        <v>44</v>
      </c>
      <c r="L135" s="273"/>
      <c r="M135" s="274" t="s">
        <v>44</v>
      </c>
      <c r="N135" s="275" t="s">
        <v>53</v>
      </c>
      <c r="O135" s="87"/>
      <c r="P135" s="239">
        <f>O135*H135</f>
        <v>0</v>
      </c>
      <c r="Q135" s="239">
        <v>1</v>
      </c>
      <c r="R135" s="239">
        <f>Q135*H135</f>
        <v>12.026999999999999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323</v>
      </c>
      <c r="AT135" s="241" t="s">
        <v>329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286</v>
      </c>
      <c r="BM135" s="241" t="s">
        <v>3587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3588</v>
      </c>
      <c r="G136" s="244"/>
      <c r="H136" s="248">
        <v>11.454000000000001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89</v>
      </c>
      <c r="AY136" s="254" t="s">
        <v>280</v>
      </c>
    </row>
    <row r="137" s="13" customFormat="1">
      <c r="A137" s="13"/>
      <c r="B137" s="243"/>
      <c r="C137" s="244"/>
      <c r="D137" s="245" t="s">
        <v>288</v>
      </c>
      <c r="E137" s="244"/>
      <c r="F137" s="247" t="s">
        <v>3589</v>
      </c>
      <c r="G137" s="244"/>
      <c r="H137" s="248">
        <v>12.026999999999999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</v>
      </c>
      <c r="AX137" s="13" t="s">
        <v>89</v>
      </c>
      <c r="AY137" s="254" t="s">
        <v>280</v>
      </c>
    </row>
    <row r="138" s="2" customFormat="1" ht="36" customHeight="1">
      <c r="A138" s="41"/>
      <c r="B138" s="42"/>
      <c r="C138" s="230" t="s">
        <v>384</v>
      </c>
      <c r="D138" s="230" t="s">
        <v>282</v>
      </c>
      <c r="E138" s="231" t="s">
        <v>3590</v>
      </c>
      <c r="F138" s="232" t="s">
        <v>3591</v>
      </c>
      <c r="G138" s="233" t="s">
        <v>1178</v>
      </c>
      <c r="H138" s="234">
        <v>11453.92</v>
      </c>
      <c r="I138" s="235"/>
      <c r="J138" s="236">
        <f>ROUND(I138*H138,2)</f>
        <v>0</v>
      </c>
      <c r="K138" s="232" t="s">
        <v>285</v>
      </c>
      <c r="L138" s="47"/>
      <c r="M138" s="237" t="s">
        <v>44</v>
      </c>
      <c r="N138" s="238" t="s">
        <v>53</v>
      </c>
      <c r="O138" s="87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286</v>
      </c>
      <c r="AT138" s="241" t="s">
        <v>282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3592</v>
      </c>
    </row>
    <row r="139" s="2" customFormat="1" ht="60" customHeight="1">
      <c r="A139" s="41"/>
      <c r="B139" s="42"/>
      <c r="C139" s="230" t="s">
        <v>388</v>
      </c>
      <c r="D139" s="230" t="s">
        <v>282</v>
      </c>
      <c r="E139" s="231" t="s">
        <v>298</v>
      </c>
      <c r="F139" s="232" t="s">
        <v>299</v>
      </c>
      <c r="G139" s="233" t="s">
        <v>235</v>
      </c>
      <c r="H139" s="234">
        <v>831.60000000000002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286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286</v>
      </c>
      <c r="BM139" s="241" t="s">
        <v>3593</v>
      </c>
    </row>
    <row r="140" s="13" customFormat="1">
      <c r="A140" s="13"/>
      <c r="B140" s="243"/>
      <c r="C140" s="244"/>
      <c r="D140" s="245" t="s">
        <v>288</v>
      </c>
      <c r="E140" s="246" t="s">
        <v>44</v>
      </c>
      <c r="F140" s="247" t="s">
        <v>3594</v>
      </c>
      <c r="G140" s="244"/>
      <c r="H140" s="248">
        <v>415.80000000000001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91</v>
      </c>
      <c r="AV140" s="13" t="s">
        <v>91</v>
      </c>
      <c r="AW140" s="13" t="s">
        <v>42</v>
      </c>
      <c r="AX140" s="13" t="s">
        <v>82</v>
      </c>
      <c r="AY140" s="254" t="s">
        <v>280</v>
      </c>
    </row>
    <row r="141" s="13" customFormat="1">
      <c r="A141" s="13"/>
      <c r="B141" s="243"/>
      <c r="C141" s="244"/>
      <c r="D141" s="245" t="s">
        <v>288</v>
      </c>
      <c r="E141" s="246" t="s">
        <v>44</v>
      </c>
      <c r="F141" s="247" t="s">
        <v>3595</v>
      </c>
      <c r="G141" s="244"/>
      <c r="H141" s="248">
        <v>54.210000000000001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91</v>
      </c>
      <c r="AV141" s="13" t="s">
        <v>91</v>
      </c>
      <c r="AW141" s="13" t="s">
        <v>42</v>
      </c>
      <c r="AX141" s="13" t="s">
        <v>82</v>
      </c>
      <c r="AY141" s="254" t="s">
        <v>280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3596</v>
      </c>
      <c r="G142" s="244"/>
      <c r="H142" s="248">
        <v>361.58999999999998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82</v>
      </c>
      <c r="AY142" s="254" t="s">
        <v>280</v>
      </c>
    </row>
    <row r="143" s="14" customFormat="1">
      <c r="A143" s="14"/>
      <c r="B143" s="255"/>
      <c r="C143" s="256"/>
      <c r="D143" s="245" t="s">
        <v>288</v>
      </c>
      <c r="E143" s="257" t="s">
        <v>44</v>
      </c>
      <c r="F143" s="258" t="s">
        <v>292</v>
      </c>
      <c r="G143" s="256"/>
      <c r="H143" s="259">
        <v>831.59999999999991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288</v>
      </c>
      <c r="AU143" s="265" t="s">
        <v>91</v>
      </c>
      <c r="AV143" s="14" t="s">
        <v>286</v>
      </c>
      <c r="AW143" s="14" t="s">
        <v>42</v>
      </c>
      <c r="AX143" s="14" t="s">
        <v>89</v>
      </c>
      <c r="AY143" s="265" t="s">
        <v>280</v>
      </c>
    </row>
    <row r="144" s="2" customFormat="1" ht="60" customHeight="1">
      <c r="A144" s="41"/>
      <c r="B144" s="42"/>
      <c r="C144" s="230" t="s">
        <v>394</v>
      </c>
      <c r="D144" s="230" t="s">
        <v>282</v>
      </c>
      <c r="E144" s="231" t="s">
        <v>303</v>
      </c>
      <c r="F144" s="232" t="s">
        <v>304</v>
      </c>
      <c r="G144" s="233" t="s">
        <v>235</v>
      </c>
      <c r="H144" s="234">
        <v>8316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3597</v>
      </c>
    </row>
    <row r="145" s="13" customFormat="1">
      <c r="A145" s="13"/>
      <c r="B145" s="243"/>
      <c r="C145" s="244"/>
      <c r="D145" s="245" t="s">
        <v>288</v>
      </c>
      <c r="E145" s="244"/>
      <c r="F145" s="247" t="s">
        <v>3598</v>
      </c>
      <c r="G145" s="244"/>
      <c r="H145" s="248">
        <v>8316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288</v>
      </c>
      <c r="AU145" s="254" t="s">
        <v>91</v>
      </c>
      <c r="AV145" s="13" t="s">
        <v>91</v>
      </c>
      <c r="AW145" s="13" t="s">
        <v>4</v>
      </c>
      <c r="AX145" s="13" t="s">
        <v>89</v>
      </c>
      <c r="AY145" s="254" t="s">
        <v>280</v>
      </c>
    </row>
    <row r="146" s="2" customFormat="1" ht="36" customHeight="1">
      <c r="A146" s="41"/>
      <c r="B146" s="42"/>
      <c r="C146" s="230" t="s">
        <v>7</v>
      </c>
      <c r="D146" s="230" t="s">
        <v>282</v>
      </c>
      <c r="E146" s="231" t="s">
        <v>2553</v>
      </c>
      <c r="F146" s="232" t="s">
        <v>2554</v>
      </c>
      <c r="G146" s="233" t="s">
        <v>235</v>
      </c>
      <c r="H146" s="234">
        <v>415.80000000000001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3599</v>
      </c>
    </row>
    <row r="147" s="13" customFormat="1">
      <c r="A147" s="13"/>
      <c r="B147" s="243"/>
      <c r="C147" s="244"/>
      <c r="D147" s="245" t="s">
        <v>288</v>
      </c>
      <c r="E147" s="246" t="s">
        <v>44</v>
      </c>
      <c r="F147" s="247" t="s">
        <v>3596</v>
      </c>
      <c r="G147" s="244"/>
      <c r="H147" s="248">
        <v>361.58999999999998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91</v>
      </c>
      <c r="AV147" s="13" t="s">
        <v>91</v>
      </c>
      <c r="AW147" s="13" t="s">
        <v>42</v>
      </c>
      <c r="AX147" s="13" t="s">
        <v>82</v>
      </c>
      <c r="AY147" s="254" t="s">
        <v>280</v>
      </c>
    </row>
    <row r="148" s="13" customFormat="1">
      <c r="A148" s="13"/>
      <c r="B148" s="243"/>
      <c r="C148" s="244"/>
      <c r="D148" s="245" t="s">
        <v>288</v>
      </c>
      <c r="E148" s="246" t="s">
        <v>44</v>
      </c>
      <c r="F148" s="247" t="s">
        <v>3600</v>
      </c>
      <c r="G148" s="244"/>
      <c r="H148" s="248">
        <v>54.210000000000001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82</v>
      </c>
      <c r="AY148" s="254" t="s">
        <v>280</v>
      </c>
    </row>
    <row r="149" s="14" customFormat="1">
      <c r="A149" s="14"/>
      <c r="B149" s="255"/>
      <c r="C149" s="256"/>
      <c r="D149" s="245" t="s">
        <v>288</v>
      </c>
      <c r="E149" s="257" t="s">
        <v>44</v>
      </c>
      <c r="F149" s="258" t="s">
        <v>292</v>
      </c>
      <c r="G149" s="256"/>
      <c r="H149" s="259">
        <v>415.79999999999995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288</v>
      </c>
      <c r="AU149" s="265" t="s">
        <v>91</v>
      </c>
      <c r="AV149" s="14" t="s">
        <v>286</v>
      </c>
      <c r="AW149" s="14" t="s">
        <v>42</v>
      </c>
      <c r="AX149" s="14" t="s">
        <v>89</v>
      </c>
      <c r="AY149" s="265" t="s">
        <v>280</v>
      </c>
    </row>
    <row r="150" s="2" customFormat="1" ht="16.5" customHeight="1">
      <c r="A150" s="41"/>
      <c r="B150" s="42"/>
      <c r="C150" s="230" t="s">
        <v>403</v>
      </c>
      <c r="D150" s="230" t="s">
        <v>282</v>
      </c>
      <c r="E150" s="231" t="s">
        <v>312</v>
      </c>
      <c r="F150" s="232" t="s">
        <v>313</v>
      </c>
      <c r="G150" s="233" t="s">
        <v>235</v>
      </c>
      <c r="H150" s="234">
        <v>470.00999999999999</v>
      </c>
      <c r="I150" s="235"/>
      <c r="J150" s="236">
        <f>ROUND(I150*H150,2)</f>
        <v>0</v>
      </c>
      <c r="K150" s="232" t="s">
        <v>285</v>
      </c>
      <c r="L150" s="47"/>
      <c r="M150" s="237" t="s">
        <v>44</v>
      </c>
      <c r="N150" s="238" t="s">
        <v>53</v>
      </c>
      <c r="O150" s="87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286</v>
      </c>
      <c r="AT150" s="241" t="s">
        <v>282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286</v>
      </c>
      <c r="BM150" s="241" t="s">
        <v>3601</v>
      </c>
    </row>
    <row r="151" s="13" customFormat="1">
      <c r="A151" s="13"/>
      <c r="B151" s="243"/>
      <c r="C151" s="244"/>
      <c r="D151" s="245" t="s">
        <v>288</v>
      </c>
      <c r="E151" s="246" t="s">
        <v>44</v>
      </c>
      <c r="F151" s="247" t="s">
        <v>3602</v>
      </c>
      <c r="G151" s="244"/>
      <c r="H151" s="248">
        <v>415.80000000000001</v>
      </c>
      <c r="I151" s="249"/>
      <c r="J151" s="244"/>
      <c r="K151" s="244"/>
      <c r="L151" s="250"/>
      <c r="M151" s="251"/>
      <c r="N151" s="252"/>
      <c r="O151" s="252"/>
      <c r="P151" s="252"/>
      <c r="Q151" s="252"/>
      <c r="R151" s="252"/>
      <c r="S151" s="252"/>
      <c r="T151" s="25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4" t="s">
        <v>288</v>
      </c>
      <c r="AU151" s="254" t="s">
        <v>91</v>
      </c>
      <c r="AV151" s="13" t="s">
        <v>91</v>
      </c>
      <c r="AW151" s="13" t="s">
        <v>42</v>
      </c>
      <c r="AX151" s="13" t="s">
        <v>82</v>
      </c>
      <c r="AY151" s="254" t="s">
        <v>280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3600</v>
      </c>
      <c r="G152" s="244"/>
      <c r="H152" s="248">
        <v>54.210000000000001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82</v>
      </c>
      <c r="AY152" s="254" t="s">
        <v>280</v>
      </c>
    </row>
    <row r="153" s="14" customFormat="1">
      <c r="A153" s="14"/>
      <c r="B153" s="255"/>
      <c r="C153" s="256"/>
      <c r="D153" s="245" t="s">
        <v>288</v>
      </c>
      <c r="E153" s="257" t="s">
        <v>44</v>
      </c>
      <c r="F153" s="258" t="s">
        <v>292</v>
      </c>
      <c r="G153" s="256"/>
      <c r="H153" s="259">
        <v>470.00999999999999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288</v>
      </c>
      <c r="AU153" s="265" t="s">
        <v>91</v>
      </c>
      <c r="AV153" s="14" t="s">
        <v>286</v>
      </c>
      <c r="AW153" s="14" t="s">
        <v>42</v>
      </c>
      <c r="AX153" s="14" t="s">
        <v>89</v>
      </c>
      <c r="AY153" s="265" t="s">
        <v>280</v>
      </c>
    </row>
    <row r="154" s="2" customFormat="1" ht="36" customHeight="1">
      <c r="A154" s="41"/>
      <c r="B154" s="42"/>
      <c r="C154" s="230" t="s">
        <v>410</v>
      </c>
      <c r="D154" s="230" t="s">
        <v>282</v>
      </c>
      <c r="E154" s="231" t="s">
        <v>317</v>
      </c>
      <c r="F154" s="232" t="s">
        <v>318</v>
      </c>
      <c r="G154" s="233" t="s">
        <v>319</v>
      </c>
      <c r="H154" s="234">
        <v>97.578000000000003</v>
      </c>
      <c r="I154" s="235"/>
      <c r="J154" s="236">
        <f>ROUND(I154*H154,2)</f>
        <v>0</v>
      </c>
      <c r="K154" s="232" t="s">
        <v>285</v>
      </c>
      <c r="L154" s="47"/>
      <c r="M154" s="237" t="s">
        <v>44</v>
      </c>
      <c r="N154" s="238" t="s">
        <v>53</v>
      </c>
      <c r="O154" s="87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286</v>
      </c>
      <c r="AT154" s="241" t="s">
        <v>282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286</v>
      </c>
      <c r="BM154" s="241" t="s">
        <v>3603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3600</v>
      </c>
      <c r="G155" s="244"/>
      <c r="H155" s="248">
        <v>54.210000000000001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89</v>
      </c>
      <c r="AY155" s="254" t="s">
        <v>280</v>
      </c>
    </row>
    <row r="156" s="13" customFormat="1">
      <c r="A156" s="13"/>
      <c r="B156" s="243"/>
      <c r="C156" s="244"/>
      <c r="D156" s="245" t="s">
        <v>288</v>
      </c>
      <c r="E156" s="244"/>
      <c r="F156" s="247" t="s">
        <v>3604</v>
      </c>
      <c r="G156" s="244"/>
      <c r="H156" s="248">
        <v>97.578000000000003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</v>
      </c>
      <c r="AX156" s="13" t="s">
        <v>89</v>
      </c>
      <c r="AY156" s="254" t="s">
        <v>280</v>
      </c>
    </row>
    <row r="157" s="2" customFormat="1" ht="36" customHeight="1">
      <c r="A157" s="41"/>
      <c r="B157" s="42"/>
      <c r="C157" s="230" t="s">
        <v>415</v>
      </c>
      <c r="D157" s="230" t="s">
        <v>282</v>
      </c>
      <c r="E157" s="231" t="s">
        <v>324</v>
      </c>
      <c r="F157" s="232" t="s">
        <v>325</v>
      </c>
      <c r="G157" s="233" t="s">
        <v>235</v>
      </c>
      <c r="H157" s="234">
        <v>361.58999999999998</v>
      </c>
      <c r="I157" s="235"/>
      <c r="J157" s="236">
        <f>ROUND(I157*H157,2)</f>
        <v>0</v>
      </c>
      <c r="K157" s="232" t="s">
        <v>285</v>
      </c>
      <c r="L157" s="47"/>
      <c r="M157" s="237" t="s">
        <v>44</v>
      </c>
      <c r="N157" s="238" t="s">
        <v>53</v>
      </c>
      <c r="O157" s="87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286</v>
      </c>
      <c r="AT157" s="241" t="s">
        <v>282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3605</v>
      </c>
    </row>
    <row r="158" s="13" customFormat="1">
      <c r="A158" s="13"/>
      <c r="B158" s="243"/>
      <c r="C158" s="244"/>
      <c r="D158" s="245" t="s">
        <v>288</v>
      </c>
      <c r="E158" s="246" t="s">
        <v>44</v>
      </c>
      <c r="F158" s="247" t="s">
        <v>3606</v>
      </c>
      <c r="G158" s="244"/>
      <c r="H158" s="248">
        <v>361.58999999999998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288</v>
      </c>
      <c r="AU158" s="254" t="s">
        <v>91</v>
      </c>
      <c r="AV158" s="13" t="s">
        <v>91</v>
      </c>
      <c r="AW158" s="13" t="s">
        <v>42</v>
      </c>
      <c r="AX158" s="13" t="s">
        <v>89</v>
      </c>
      <c r="AY158" s="254" t="s">
        <v>280</v>
      </c>
    </row>
    <row r="159" s="12" customFormat="1" ht="22.8" customHeight="1">
      <c r="A159" s="12"/>
      <c r="B159" s="214"/>
      <c r="C159" s="215"/>
      <c r="D159" s="216" t="s">
        <v>81</v>
      </c>
      <c r="E159" s="228" t="s">
        <v>286</v>
      </c>
      <c r="F159" s="228" t="s">
        <v>477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SUM(P160:P171)</f>
        <v>0</v>
      </c>
      <c r="Q159" s="222"/>
      <c r="R159" s="223">
        <f>SUM(R160:R171)</f>
        <v>1.6374000000000002</v>
      </c>
      <c r="S159" s="222"/>
      <c r="T159" s="224">
        <f>SUM(T160:T171)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89</v>
      </c>
      <c r="AT159" s="226" t="s">
        <v>81</v>
      </c>
      <c r="AU159" s="226" t="s">
        <v>89</v>
      </c>
      <c r="AY159" s="225" t="s">
        <v>280</v>
      </c>
      <c r="BK159" s="227">
        <f>SUM(BK160:BK171)</f>
        <v>0</v>
      </c>
    </row>
    <row r="160" s="2" customFormat="1" ht="24" customHeight="1">
      <c r="A160" s="41"/>
      <c r="B160" s="42"/>
      <c r="C160" s="230" t="s">
        <v>422</v>
      </c>
      <c r="D160" s="230" t="s">
        <v>282</v>
      </c>
      <c r="E160" s="231" t="s">
        <v>2571</v>
      </c>
      <c r="F160" s="232" t="s">
        <v>2572</v>
      </c>
      <c r="G160" s="233" t="s">
        <v>235</v>
      </c>
      <c r="H160" s="234">
        <v>12.6</v>
      </c>
      <c r="I160" s="235"/>
      <c r="J160" s="236">
        <f>ROUND(I160*H160,2)</f>
        <v>0</v>
      </c>
      <c r="K160" s="232" t="s">
        <v>285</v>
      </c>
      <c r="L160" s="47"/>
      <c r="M160" s="237" t="s">
        <v>44</v>
      </c>
      <c r="N160" s="238" t="s">
        <v>53</v>
      </c>
      <c r="O160" s="87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286</v>
      </c>
      <c r="AT160" s="241" t="s">
        <v>282</v>
      </c>
      <c r="AU160" s="241" t="s">
        <v>91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286</v>
      </c>
      <c r="BM160" s="241" t="s">
        <v>3607</v>
      </c>
    </row>
    <row r="161" s="13" customFormat="1">
      <c r="A161" s="13"/>
      <c r="B161" s="243"/>
      <c r="C161" s="244"/>
      <c r="D161" s="245" t="s">
        <v>288</v>
      </c>
      <c r="E161" s="246" t="s">
        <v>44</v>
      </c>
      <c r="F161" s="247" t="s">
        <v>3608</v>
      </c>
      <c r="G161" s="244"/>
      <c r="H161" s="248">
        <v>3.6000000000000001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288</v>
      </c>
      <c r="AU161" s="254" t="s">
        <v>91</v>
      </c>
      <c r="AV161" s="13" t="s">
        <v>91</v>
      </c>
      <c r="AW161" s="13" t="s">
        <v>42</v>
      </c>
      <c r="AX161" s="13" t="s">
        <v>82</v>
      </c>
      <c r="AY161" s="254" t="s">
        <v>280</v>
      </c>
    </row>
    <row r="162" s="13" customFormat="1">
      <c r="A162" s="13"/>
      <c r="B162" s="243"/>
      <c r="C162" s="244"/>
      <c r="D162" s="245" t="s">
        <v>288</v>
      </c>
      <c r="E162" s="246" t="s">
        <v>44</v>
      </c>
      <c r="F162" s="247" t="s">
        <v>3609</v>
      </c>
      <c r="G162" s="244"/>
      <c r="H162" s="248">
        <v>2.7000000000000002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288</v>
      </c>
      <c r="AU162" s="254" t="s">
        <v>91</v>
      </c>
      <c r="AV162" s="13" t="s">
        <v>91</v>
      </c>
      <c r="AW162" s="13" t="s">
        <v>42</v>
      </c>
      <c r="AX162" s="13" t="s">
        <v>82</v>
      </c>
      <c r="AY162" s="254" t="s">
        <v>280</v>
      </c>
    </row>
    <row r="163" s="13" customFormat="1">
      <c r="A163" s="13"/>
      <c r="B163" s="243"/>
      <c r="C163" s="244"/>
      <c r="D163" s="245" t="s">
        <v>288</v>
      </c>
      <c r="E163" s="246" t="s">
        <v>44</v>
      </c>
      <c r="F163" s="247" t="s">
        <v>3610</v>
      </c>
      <c r="G163" s="244"/>
      <c r="H163" s="248">
        <v>6.2999999999999998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91</v>
      </c>
      <c r="AV163" s="13" t="s">
        <v>91</v>
      </c>
      <c r="AW163" s="13" t="s">
        <v>42</v>
      </c>
      <c r="AX163" s="13" t="s">
        <v>82</v>
      </c>
      <c r="AY163" s="254" t="s">
        <v>280</v>
      </c>
    </row>
    <row r="164" s="14" customFormat="1">
      <c r="A164" s="14"/>
      <c r="B164" s="255"/>
      <c r="C164" s="256"/>
      <c r="D164" s="245" t="s">
        <v>288</v>
      </c>
      <c r="E164" s="257" t="s">
        <v>44</v>
      </c>
      <c r="F164" s="258" t="s">
        <v>292</v>
      </c>
      <c r="G164" s="256"/>
      <c r="H164" s="259">
        <v>12.600000000000001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288</v>
      </c>
      <c r="AU164" s="265" t="s">
        <v>91</v>
      </c>
      <c r="AV164" s="14" t="s">
        <v>286</v>
      </c>
      <c r="AW164" s="14" t="s">
        <v>42</v>
      </c>
      <c r="AX164" s="14" t="s">
        <v>89</v>
      </c>
      <c r="AY164" s="265" t="s">
        <v>280</v>
      </c>
    </row>
    <row r="165" s="2" customFormat="1" ht="24" customHeight="1">
      <c r="A165" s="41"/>
      <c r="B165" s="42"/>
      <c r="C165" s="230" t="s">
        <v>428</v>
      </c>
      <c r="D165" s="230" t="s">
        <v>282</v>
      </c>
      <c r="E165" s="231" t="s">
        <v>3611</v>
      </c>
      <c r="F165" s="232" t="s">
        <v>3612</v>
      </c>
      <c r="G165" s="233" t="s">
        <v>431</v>
      </c>
      <c r="H165" s="234">
        <v>18</v>
      </c>
      <c r="I165" s="235"/>
      <c r="J165" s="236">
        <f>ROUND(I165*H165,2)</f>
        <v>0</v>
      </c>
      <c r="K165" s="232" t="s">
        <v>285</v>
      </c>
      <c r="L165" s="47"/>
      <c r="M165" s="237" t="s">
        <v>44</v>
      </c>
      <c r="N165" s="238" t="s">
        <v>53</v>
      </c>
      <c r="O165" s="87"/>
      <c r="P165" s="239">
        <f>O165*H165</f>
        <v>0</v>
      </c>
      <c r="Q165" s="239">
        <v>0.0066</v>
      </c>
      <c r="R165" s="239">
        <f>Q165*H165</f>
        <v>0.1188</v>
      </c>
      <c r="S165" s="239">
        <v>0</v>
      </c>
      <c r="T165" s="240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286</v>
      </c>
      <c r="AT165" s="241" t="s">
        <v>282</v>
      </c>
      <c r="AU165" s="241" t="s">
        <v>91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286</v>
      </c>
      <c r="BM165" s="241" t="s">
        <v>3613</v>
      </c>
    </row>
    <row r="166" s="2" customFormat="1" ht="24" customHeight="1">
      <c r="A166" s="41"/>
      <c r="B166" s="42"/>
      <c r="C166" s="266" t="s">
        <v>433</v>
      </c>
      <c r="D166" s="266" t="s">
        <v>329</v>
      </c>
      <c r="E166" s="267" t="s">
        <v>3614</v>
      </c>
      <c r="F166" s="268" t="s">
        <v>3615</v>
      </c>
      <c r="G166" s="269" t="s">
        <v>431</v>
      </c>
      <c r="H166" s="270">
        <v>1</v>
      </c>
      <c r="I166" s="271"/>
      <c r="J166" s="272">
        <f>ROUND(I166*H166,2)</f>
        <v>0</v>
      </c>
      <c r="K166" s="268" t="s">
        <v>285</v>
      </c>
      <c r="L166" s="273"/>
      <c r="M166" s="274" t="s">
        <v>44</v>
      </c>
      <c r="N166" s="275" t="s">
        <v>53</v>
      </c>
      <c r="O166" s="87"/>
      <c r="P166" s="239">
        <f>O166*H166</f>
        <v>0</v>
      </c>
      <c r="Q166" s="239">
        <v>0.028000000000000001</v>
      </c>
      <c r="R166" s="239">
        <f>Q166*H166</f>
        <v>0.028000000000000001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323</v>
      </c>
      <c r="AT166" s="241" t="s">
        <v>329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286</v>
      </c>
      <c r="BM166" s="241" t="s">
        <v>3616</v>
      </c>
    </row>
    <row r="167" s="2" customFormat="1" ht="24" customHeight="1">
      <c r="A167" s="41"/>
      <c r="B167" s="42"/>
      <c r="C167" s="266" t="s">
        <v>437</v>
      </c>
      <c r="D167" s="266" t="s">
        <v>329</v>
      </c>
      <c r="E167" s="267" t="s">
        <v>3617</v>
      </c>
      <c r="F167" s="268" t="s">
        <v>3618</v>
      </c>
      <c r="G167" s="269" t="s">
        <v>431</v>
      </c>
      <c r="H167" s="270">
        <v>5</v>
      </c>
      <c r="I167" s="271"/>
      <c r="J167" s="272">
        <f>ROUND(I167*H167,2)</f>
        <v>0</v>
      </c>
      <c r="K167" s="268" t="s">
        <v>285</v>
      </c>
      <c r="L167" s="273"/>
      <c r="M167" s="274" t="s">
        <v>44</v>
      </c>
      <c r="N167" s="275" t="s">
        <v>53</v>
      </c>
      <c r="O167" s="87"/>
      <c r="P167" s="239">
        <f>O167*H167</f>
        <v>0</v>
      </c>
      <c r="Q167" s="239">
        <v>0.040000000000000001</v>
      </c>
      <c r="R167" s="239">
        <f>Q167*H167</f>
        <v>0.20000000000000001</v>
      </c>
      <c r="S167" s="239">
        <v>0</v>
      </c>
      <c r="T167" s="240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1" t="s">
        <v>323</v>
      </c>
      <c r="AT167" s="241" t="s">
        <v>329</v>
      </c>
      <c r="AU167" s="241" t="s">
        <v>91</v>
      </c>
      <c r="AY167" s="19" t="s">
        <v>280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89</v>
      </c>
      <c r="BK167" s="242">
        <f>ROUND(I167*H167,2)</f>
        <v>0</v>
      </c>
      <c r="BL167" s="19" t="s">
        <v>286</v>
      </c>
      <c r="BM167" s="241" t="s">
        <v>3619</v>
      </c>
    </row>
    <row r="168" s="2" customFormat="1" ht="24" customHeight="1">
      <c r="A168" s="41"/>
      <c r="B168" s="42"/>
      <c r="C168" s="266" t="s">
        <v>441</v>
      </c>
      <c r="D168" s="266" t="s">
        <v>329</v>
      </c>
      <c r="E168" s="267" t="s">
        <v>3620</v>
      </c>
      <c r="F168" s="268" t="s">
        <v>3621</v>
      </c>
      <c r="G168" s="269" t="s">
        <v>431</v>
      </c>
      <c r="H168" s="270">
        <v>3</v>
      </c>
      <c r="I168" s="271"/>
      <c r="J168" s="272">
        <f>ROUND(I168*H168,2)</f>
        <v>0</v>
      </c>
      <c r="K168" s="268" t="s">
        <v>285</v>
      </c>
      <c r="L168" s="273"/>
      <c r="M168" s="274" t="s">
        <v>44</v>
      </c>
      <c r="N168" s="275" t="s">
        <v>53</v>
      </c>
      <c r="O168" s="87"/>
      <c r="P168" s="239">
        <f>O168*H168</f>
        <v>0</v>
      </c>
      <c r="Q168" s="239">
        <v>0.050999999999999997</v>
      </c>
      <c r="R168" s="239">
        <f>Q168*H168</f>
        <v>0.153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323</v>
      </c>
      <c r="AT168" s="241" t="s">
        <v>329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286</v>
      </c>
      <c r="BM168" s="241" t="s">
        <v>3622</v>
      </c>
    </row>
    <row r="169" s="2" customFormat="1" ht="24" customHeight="1">
      <c r="A169" s="41"/>
      <c r="B169" s="42"/>
      <c r="C169" s="266" t="s">
        <v>445</v>
      </c>
      <c r="D169" s="266" t="s">
        <v>329</v>
      </c>
      <c r="E169" s="267" t="s">
        <v>3623</v>
      </c>
      <c r="F169" s="268" t="s">
        <v>3624</v>
      </c>
      <c r="G169" s="269" t="s">
        <v>431</v>
      </c>
      <c r="H169" s="270">
        <v>9</v>
      </c>
      <c r="I169" s="271"/>
      <c r="J169" s="272">
        <f>ROUND(I169*H169,2)</f>
        <v>0</v>
      </c>
      <c r="K169" s="268" t="s">
        <v>285</v>
      </c>
      <c r="L169" s="273"/>
      <c r="M169" s="274" t="s">
        <v>44</v>
      </c>
      <c r="N169" s="275" t="s">
        <v>53</v>
      </c>
      <c r="O169" s="87"/>
      <c r="P169" s="239">
        <f>O169*H169</f>
        <v>0</v>
      </c>
      <c r="Q169" s="239">
        <v>0.068000000000000005</v>
      </c>
      <c r="R169" s="239">
        <f>Q169*H169</f>
        <v>0.6120000000000001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323</v>
      </c>
      <c r="AT169" s="241" t="s">
        <v>329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3625</v>
      </c>
    </row>
    <row r="170" s="2" customFormat="1" ht="24" customHeight="1">
      <c r="A170" s="41"/>
      <c r="B170" s="42"/>
      <c r="C170" s="230" t="s">
        <v>449</v>
      </c>
      <c r="D170" s="230" t="s">
        <v>282</v>
      </c>
      <c r="E170" s="231" t="s">
        <v>3626</v>
      </c>
      <c r="F170" s="232" t="s">
        <v>3627</v>
      </c>
      <c r="G170" s="233" t="s">
        <v>431</v>
      </c>
      <c r="H170" s="234">
        <v>6</v>
      </c>
      <c r="I170" s="235"/>
      <c r="J170" s="236">
        <f>ROUND(I170*H170,2)</f>
        <v>0</v>
      </c>
      <c r="K170" s="232" t="s">
        <v>285</v>
      </c>
      <c r="L170" s="47"/>
      <c r="M170" s="237" t="s">
        <v>44</v>
      </c>
      <c r="N170" s="238" t="s">
        <v>53</v>
      </c>
      <c r="O170" s="87"/>
      <c r="P170" s="239">
        <f>O170*H170</f>
        <v>0</v>
      </c>
      <c r="Q170" s="239">
        <v>0.0066</v>
      </c>
      <c r="R170" s="239">
        <f>Q170*H170</f>
        <v>0.039599999999999996</v>
      </c>
      <c r="S170" s="239">
        <v>0</v>
      </c>
      <c r="T170" s="240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1" t="s">
        <v>286</v>
      </c>
      <c r="AT170" s="241" t="s">
        <v>282</v>
      </c>
      <c r="AU170" s="241" t="s">
        <v>91</v>
      </c>
      <c r="AY170" s="19" t="s">
        <v>280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89</v>
      </c>
      <c r="BK170" s="242">
        <f>ROUND(I170*H170,2)</f>
        <v>0</v>
      </c>
      <c r="BL170" s="19" t="s">
        <v>286</v>
      </c>
      <c r="BM170" s="241" t="s">
        <v>3628</v>
      </c>
    </row>
    <row r="171" s="2" customFormat="1" ht="24" customHeight="1">
      <c r="A171" s="41"/>
      <c r="B171" s="42"/>
      <c r="C171" s="266" t="s">
        <v>455</v>
      </c>
      <c r="D171" s="266" t="s">
        <v>329</v>
      </c>
      <c r="E171" s="267" t="s">
        <v>3629</v>
      </c>
      <c r="F171" s="268" t="s">
        <v>3630</v>
      </c>
      <c r="G171" s="269" t="s">
        <v>431</v>
      </c>
      <c r="H171" s="270">
        <v>6</v>
      </c>
      <c r="I171" s="271"/>
      <c r="J171" s="272">
        <f>ROUND(I171*H171,2)</f>
        <v>0</v>
      </c>
      <c r="K171" s="268" t="s">
        <v>285</v>
      </c>
      <c r="L171" s="273"/>
      <c r="M171" s="274" t="s">
        <v>44</v>
      </c>
      <c r="N171" s="275" t="s">
        <v>53</v>
      </c>
      <c r="O171" s="87"/>
      <c r="P171" s="239">
        <f>O171*H171</f>
        <v>0</v>
      </c>
      <c r="Q171" s="239">
        <v>0.081000000000000003</v>
      </c>
      <c r="R171" s="239">
        <f>Q171*H171</f>
        <v>0.48599999999999999</v>
      </c>
      <c r="S171" s="239">
        <v>0</v>
      </c>
      <c r="T171" s="240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1" t="s">
        <v>323</v>
      </c>
      <c r="AT171" s="241" t="s">
        <v>329</v>
      </c>
      <c r="AU171" s="241" t="s">
        <v>91</v>
      </c>
      <c r="AY171" s="19" t="s">
        <v>280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89</v>
      </c>
      <c r="BK171" s="242">
        <f>ROUND(I171*H171,2)</f>
        <v>0</v>
      </c>
      <c r="BL171" s="19" t="s">
        <v>286</v>
      </c>
      <c r="BM171" s="241" t="s">
        <v>3631</v>
      </c>
    </row>
    <row r="172" s="12" customFormat="1" ht="22.8" customHeight="1">
      <c r="A172" s="12"/>
      <c r="B172" s="214"/>
      <c r="C172" s="215"/>
      <c r="D172" s="216" t="s">
        <v>81</v>
      </c>
      <c r="E172" s="228" t="s">
        <v>323</v>
      </c>
      <c r="F172" s="228" t="s">
        <v>2583</v>
      </c>
      <c r="G172" s="215"/>
      <c r="H172" s="215"/>
      <c r="I172" s="218"/>
      <c r="J172" s="229">
        <f>BK172</f>
        <v>0</v>
      </c>
      <c r="K172" s="215"/>
      <c r="L172" s="220"/>
      <c r="M172" s="221"/>
      <c r="N172" s="222"/>
      <c r="O172" s="222"/>
      <c r="P172" s="223">
        <f>SUM(P173:P211)</f>
        <v>0</v>
      </c>
      <c r="Q172" s="222"/>
      <c r="R172" s="223">
        <f>SUM(R173:R211)</f>
        <v>60.016390000000008</v>
      </c>
      <c r="S172" s="222"/>
      <c r="T172" s="224">
        <f>SUM(T173:T211)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5" t="s">
        <v>89</v>
      </c>
      <c r="AT172" s="226" t="s">
        <v>81</v>
      </c>
      <c r="AU172" s="226" t="s">
        <v>89</v>
      </c>
      <c r="AY172" s="225" t="s">
        <v>280</v>
      </c>
      <c r="BK172" s="227">
        <f>SUM(BK173:BK211)</f>
        <v>0</v>
      </c>
    </row>
    <row r="173" s="2" customFormat="1" ht="24" customHeight="1">
      <c r="A173" s="41"/>
      <c r="B173" s="42"/>
      <c r="C173" s="230" t="s">
        <v>461</v>
      </c>
      <c r="D173" s="230" t="s">
        <v>282</v>
      </c>
      <c r="E173" s="231" t="s">
        <v>3632</v>
      </c>
      <c r="F173" s="232" t="s">
        <v>3633</v>
      </c>
      <c r="G173" s="233" t="s">
        <v>431</v>
      </c>
      <c r="H173" s="234">
        <v>43</v>
      </c>
      <c r="I173" s="235"/>
      <c r="J173" s="236">
        <f>ROUND(I173*H173,2)</f>
        <v>0</v>
      </c>
      <c r="K173" s="232" t="s">
        <v>285</v>
      </c>
      <c r="L173" s="47"/>
      <c r="M173" s="237" t="s">
        <v>44</v>
      </c>
      <c r="N173" s="238" t="s">
        <v>53</v>
      </c>
      <c r="O173" s="87"/>
      <c r="P173" s="239">
        <f>O173*H173</f>
        <v>0</v>
      </c>
      <c r="Q173" s="239">
        <v>0.010189999999999999</v>
      </c>
      <c r="R173" s="239">
        <f>Q173*H173</f>
        <v>0.43816999999999995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286</v>
      </c>
      <c r="AT173" s="241" t="s">
        <v>282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3634</v>
      </c>
    </row>
    <row r="174" s="13" customFormat="1">
      <c r="A174" s="13"/>
      <c r="B174" s="243"/>
      <c r="C174" s="244"/>
      <c r="D174" s="245" t="s">
        <v>288</v>
      </c>
      <c r="E174" s="246" t="s">
        <v>44</v>
      </c>
      <c r="F174" s="247" t="s">
        <v>3635</v>
      </c>
      <c r="G174" s="244"/>
      <c r="H174" s="248">
        <v>11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288</v>
      </c>
      <c r="AU174" s="254" t="s">
        <v>91</v>
      </c>
      <c r="AV174" s="13" t="s">
        <v>91</v>
      </c>
      <c r="AW174" s="13" t="s">
        <v>42</v>
      </c>
      <c r="AX174" s="13" t="s">
        <v>82</v>
      </c>
      <c r="AY174" s="254" t="s">
        <v>280</v>
      </c>
    </row>
    <row r="175" s="13" customFormat="1">
      <c r="A175" s="13"/>
      <c r="B175" s="243"/>
      <c r="C175" s="244"/>
      <c r="D175" s="245" t="s">
        <v>288</v>
      </c>
      <c r="E175" s="246" t="s">
        <v>44</v>
      </c>
      <c r="F175" s="247" t="s">
        <v>3636</v>
      </c>
      <c r="G175" s="244"/>
      <c r="H175" s="248">
        <v>8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91</v>
      </c>
      <c r="AV175" s="13" t="s">
        <v>91</v>
      </c>
      <c r="AW175" s="13" t="s">
        <v>42</v>
      </c>
      <c r="AX175" s="13" t="s">
        <v>82</v>
      </c>
      <c r="AY175" s="254" t="s">
        <v>280</v>
      </c>
    </row>
    <row r="176" s="13" customFormat="1">
      <c r="A176" s="13"/>
      <c r="B176" s="243"/>
      <c r="C176" s="244"/>
      <c r="D176" s="245" t="s">
        <v>288</v>
      </c>
      <c r="E176" s="246" t="s">
        <v>44</v>
      </c>
      <c r="F176" s="247" t="s">
        <v>3637</v>
      </c>
      <c r="G176" s="244"/>
      <c r="H176" s="248">
        <v>18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288</v>
      </c>
      <c r="AU176" s="254" t="s">
        <v>91</v>
      </c>
      <c r="AV176" s="13" t="s">
        <v>91</v>
      </c>
      <c r="AW176" s="13" t="s">
        <v>42</v>
      </c>
      <c r="AX176" s="13" t="s">
        <v>82</v>
      </c>
      <c r="AY176" s="254" t="s">
        <v>280</v>
      </c>
    </row>
    <row r="177" s="13" customFormat="1">
      <c r="A177" s="13"/>
      <c r="B177" s="243"/>
      <c r="C177" s="244"/>
      <c r="D177" s="245" t="s">
        <v>288</v>
      </c>
      <c r="E177" s="246" t="s">
        <v>44</v>
      </c>
      <c r="F177" s="247" t="s">
        <v>3638</v>
      </c>
      <c r="G177" s="244"/>
      <c r="H177" s="248">
        <v>6</v>
      </c>
      <c r="I177" s="249"/>
      <c r="J177" s="244"/>
      <c r="K177" s="244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288</v>
      </c>
      <c r="AU177" s="254" t="s">
        <v>91</v>
      </c>
      <c r="AV177" s="13" t="s">
        <v>91</v>
      </c>
      <c r="AW177" s="13" t="s">
        <v>42</v>
      </c>
      <c r="AX177" s="13" t="s">
        <v>82</v>
      </c>
      <c r="AY177" s="254" t="s">
        <v>280</v>
      </c>
    </row>
    <row r="178" s="14" customFormat="1">
      <c r="A178" s="14"/>
      <c r="B178" s="255"/>
      <c r="C178" s="256"/>
      <c r="D178" s="245" t="s">
        <v>288</v>
      </c>
      <c r="E178" s="257" t="s">
        <v>44</v>
      </c>
      <c r="F178" s="258" t="s">
        <v>292</v>
      </c>
      <c r="G178" s="256"/>
      <c r="H178" s="259">
        <v>43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5" t="s">
        <v>288</v>
      </c>
      <c r="AU178" s="265" t="s">
        <v>91</v>
      </c>
      <c r="AV178" s="14" t="s">
        <v>286</v>
      </c>
      <c r="AW178" s="14" t="s">
        <v>42</v>
      </c>
      <c r="AX178" s="14" t="s">
        <v>89</v>
      </c>
      <c r="AY178" s="265" t="s">
        <v>280</v>
      </c>
    </row>
    <row r="179" s="2" customFormat="1" ht="24" customHeight="1">
      <c r="A179" s="41"/>
      <c r="B179" s="42"/>
      <c r="C179" s="266" t="s">
        <v>466</v>
      </c>
      <c r="D179" s="266" t="s">
        <v>329</v>
      </c>
      <c r="E179" s="267" t="s">
        <v>3639</v>
      </c>
      <c r="F179" s="268" t="s">
        <v>3640</v>
      </c>
      <c r="G179" s="269" t="s">
        <v>431</v>
      </c>
      <c r="H179" s="270">
        <v>17</v>
      </c>
      <c r="I179" s="271"/>
      <c r="J179" s="272">
        <f>ROUND(I179*H179,2)</f>
        <v>0</v>
      </c>
      <c r="K179" s="268" t="s">
        <v>285</v>
      </c>
      <c r="L179" s="273"/>
      <c r="M179" s="274" t="s">
        <v>44</v>
      </c>
      <c r="N179" s="275" t="s">
        <v>53</v>
      </c>
      <c r="O179" s="87"/>
      <c r="P179" s="239">
        <f>O179*H179</f>
        <v>0</v>
      </c>
      <c r="Q179" s="239">
        <v>1.0129999999999999</v>
      </c>
      <c r="R179" s="239">
        <f>Q179*H179</f>
        <v>17.220999999999997</v>
      </c>
      <c r="S179" s="239">
        <v>0</v>
      </c>
      <c r="T179" s="240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1" t="s">
        <v>323</v>
      </c>
      <c r="AT179" s="241" t="s">
        <v>329</v>
      </c>
      <c r="AU179" s="241" t="s">
        <v>91</v>
      </c>
      <c r="AY179" s="19" t="s">
        <v>280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89</v>
      </c>
      <c r="BK179" s="242">
        <f>ROUND(I179*H179,2)</f>
        <v>0</v>
      </c>
      <c r="BL179" s="19" t="s">
        <v>286</v>
      </c>
      <c r="BM179" s="241" t="s">
        <v>3641</v>
      </c>
    </row>
    <row r="180" s="13" customFormat="1">
      <c r="A180" s="13"/>
      <c r="B180" s="243"/>
      <c r="C180" s="244"/>
      <c r="D180" s="245" t="s">
        <v>288</v>
      </c>
      <c r="E180" s="246" t="s">
        <v>44</v>
      </c>
      <c r="F180" s="247" t="s">
        <v>3642</v>
      </c>
      <c r="G180" s="244"/>
      <c r="H180" s="248">
        <v>8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91</v>
      </c>
      <c r="AV180" s="13" t="s">
        <v>91</v>
      </c>
      <c r="AW180" s="13" t="s">
        <v>42</v>
      </c>
      <c r="AX180" s="13" t="s">
        <v>82</v>
      </c>
      <c r="AY180" s="254" t="s">
        <v>280</v>
      </c>
    </row>
    <row r="181" s="13" customFormat="1">
      <c r="A181" s="13"/>
      <c r="B181" s="243"/>
      <c r="C181" s="244"/>
      <c r="D181" s="245" t="s">
        <v>288</v>
      </c>
      <c r="E181" s="246" t="s">
        <v>44</v>
      </c>
      <c r="F181" s="247" t="s">
        <v>3643</v>
      </c>
      <c r="G181" s="244"/>
      <c r="H181" s="248">
        <v>3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91</v>
      </c>
      <c r="AV181" s="13" t="s">
        <v>91</v>
      </c>
      <c r="AW181" s="13" t="s">
        <v>42</v>
      </c>
      <c r="AX181" s="13" t="s">
        <v>82</v>
      </c>
      <c r="AY181" s="254" t="s">
        <v>280</v>
      </c>
    </row>
    <row r="182" s="13" customFormat="1">
      <c r="A182" s="13"/>
      <c r="B182" s="243"/>
      <c r="C182" s="244"/>
      <c r="D182" s="245" t="s">
        <v>288</v>
      </c>
      <c r="E182" s="246" t="s">
        <v>44</v>
      </c>
      <c r="F182" s="247" t="s">
        <v>3644</v>
      </c>
      <c r="G182" s="244"/>
      <c r="H182" s="248">
        <v>4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91</v>
      </c>
      <c r="AV182" s="13" t="s">
        <v>91</v>
      </c>
      <c r="AW182" s="13" t="s">
        <v>42</v>
      </c>
      <c r="AX182" s="13" t="s">
        <v>82</v>
      </c>
      <c r="AY182" s="254" t="s">
        <v>280</v>
      </c>
    </row>
    <row r="183" s="13" customFormat="1">
      <c r="A183" s="13"/>
      <c r="B183" s="243"/>
      <c r="C183" s="244"/>
      <c r="D183" s="245" t="s">
        <v>288</v>
      </c>
      <c r="E183" s="246" t="s">
        <v>44</v>
      </c>
      <c r="F183" s="247" t="s">
        <v>3645</v>
      </c>
      <c r="G183" s="244"/>
      <c r="H183" s="248">
        <v>2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288</v>
      </c>
      <c r="AU183" s="254" t="s">
        <v>91</v>
      </c>
      <c r="AV183" s="13" t="s">
        <v>91</v>
      </c>
      <c r="AW183" s="13" t="s">
        <v>42</v>
      </c>
      <c r="AX183" s="13" t="s">
        <v>82</v>
      </c>
      <c r="AY183" s="254" t="s">
        <v>280</v>
      </c>
    </row>
    <row r="184" s="14" customFormat="1">
      <c r="A184" s="14"/>
      <c r="B184" s="255"/>
      <c r="C184" s="256"/>
      <c r="D184" s="245" t="s">
        <v>288</v>
      </c>
      <c r="E184" s="257" t="s">
        <v>44</v>
      </c>
      <c r="F184" s="258" t="s">
        <v>292</v>
      </c>
      <c r="G184" s="256"/>
      <c r="H184" s="259">
        <v>17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288</v>
      </c>
      <c r="AU184" s="265" t="s">
        <v>91</v>
      </c>
      <c r="AV184" s="14" t="s">
        <v>286</v>
      </c>
      <c r="AW184" s="14" t="s">
        <v>42</v>
      </c>
      <c r="AX184" s="14" t="s">
        <v>89</v>
      </c>
      <c r="AY184" s="265" t="s">
        <v>280</v>
      </c>
    </row>
    <row r="185" s="2" customFormat="1" ht="24" customHeight="1">
      <c r="A185" s="41"/>
      <c r="B185" s="42"/>
      <c r="C185" s="266" t="s">
        <v>471</v>
      </c>
      <c r="D185" s="266" t="s">
        <v>329</v>
      </c>
      <c r="E185" s="267" t="s">
        <v>3646</v>
      </c>
      <c r="F185" s="268" t="s">
        <v>3647</v>
      </c>
      <c r="G185" s="269" t="s">
        <v>431</v>
      </c>
      <c r="H185" s="270">
        <v>10</v>
      </c>
      <c r="I185" s="271"/>
      <c r="J185" s="272">
        <f>ROUND(I185*H185,2)</f>
        <v>0</v>
      </c>
      <c r="K185" s="268" t="s">
        <v>285</v>
      </c>
      <c r="L185" s="273"/>
      <c r="M185" s="274" t="s">
        <v>44</v>
      </c>
      <c r="N185" s="275" t="s">
        <v>53</v>
      </c>
      <c r="O185" s="87"/>
      <c r="P185" s="239">
        <f>O185*H185</f>
        <v>0</v>
      </c>
      <c r="Q185" s="239">
        <v>0.254</v>
      </c>
      <c r="R185" s="239">
        <f>Q185*H185</f>
        <v>2.54</v>
      </c>
      <c r="S185" s="239">
        <v>0</v>
      </c>
      <c r="T185" s="240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1" t="s">
        <v>323</v>
      </c>
      <c r="AT185" s="241" t="s">
        <v>329</v>
      </c>
      <c r="AU185" s="241" t="s">
        <v>91</v>
      </c>
      <c r="AY185" s="19" t="s">
        <v>280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89</v>
      </c>
      <c r="BK185" s="242">
        <f>ROUND(I185*H185,2)</f>
        <v>0</v>
      </c>
      <c r="BL185" s="19" t="s">
        <v>286</v>
      </c>
      <c r="BM185" s="241" t="s">
        <v>3648</v>
      </c>
    </row>
    <row r="186" s="13" customFormat="1">
      <c r="A186" s="13"/>
      <c r="B186" s="243"/>
      <c r="C186" s="244"/>
      <c r="D186" s="245" t="s">
        <v>288</v>
      </c>
      <c r="E186" s="246" t="s">
        <v>44</v>
      </c>
      <c r="F186" s="247" t="s">
        <v>3649</v>
      </c>
      <c r="G186" s="244"/>
      <c r="H186" s="248">
        <v>2</v>
      </c>
      <c r="I186" s="249"/>
      <c r="J186" s="244"/>
      <c r="K186" s="244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288</v>
      </c>
      <c r="AU186" s="254" t="s">
        <v>91</v>
      </c>
      <c r="AV186" s="13" t="s">
        <v>91</v>
      </c>
      <c r="AW186" s="13" t="s">
        <v>42</v>
      </c>
      <c r="AX186" s="13" t="s">
        <v>82</v>
      </c>
      <c r="AY186" s="254" t="s">
        <v>280</v>
      </c>
    </row>
    <row r="187" s="13" customFormat="1">
      <c r="A187" s="13"/>
      <c r="B187" s="243"/>
      <c r="C187" s="244"/>
      <c r="D187" s="245" t="s">
        <v>288</v>
      </c>
      <c r="E187" s="246" t="s">
        <v>44</v>
      </c>
      <c r="F187" s="247" t="s">
        <v>3650</v>
      </c>
      <c r="G187" s="244"/>
      <c r="H187" s="248">
        <v>2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288</v>
      </c>
      <c r="AU187" s="254" t="s">
        <v>91</v>
      </c>
      <c r="AV187" s="13" t="s">
        <v>91</v>
      </c>
      <c r="AW187" s="13" t="s">
        <v>42</v>
      </c>
      <c r="AX187" s="13" t="s">
        <v>82</v>
      </c>
      <c r="AY187" s="254" t="s">
        <v>280</v>
      </c>
    </row>
    <row r="188" s="13" customFormat="1">
      <c r="A188" s="13"/>
      <c r="B188" s="243"/>
      <c r="C188" s="244"/>
      <c r="D188" s="245" t="s">
        <v>288</v>
      </c>
      <c r="E188" s="246" t="s">
        <v>44</v>
      </c>
      <c r="F188" s="247" t="s">
        <v>3644</v>
      </c>
      <c r="G188" s="244"/>
      <c r="H188" s="248">
        <v>4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288</v>
      </c>
      <c r="AU188" s="254" t="s">
        <v>91</v>
      </c>
      <c r="AV188" s="13" t="s">
        <v>91</v>
      </c>
      <c r="AW188" s="13" t="s">
        <v>42</v>
      </c>
      <c r="AX188" s="13" t="s">
        <v>82</v>
      </c>
      <c r="AY188" s="254" t="s">
        <v>280</v>
      </c>
    </row>
    <row r="189" s="13" customFormat="1">
      <c r="A189" s="13"/>
      <c r="B189" s="243"/>
      <c r="C189" s="244"/>
      <c r="D189" s="245" t="s">
        <v>288</v>
      </c>
      <c r="E189" s="246" t="s">
        <v>44</v>
      </c>
      <c r="F189" s="247" t="s">
        <v>3645</v>
      </c>
      <c r="G189" s="244"/>
      <c r="H189" s="248">
        <v>2</v>
      </c>
      <c r="I189" s="249"/>
      <c r="J189" s="244"/>
      <c r="K189" s="244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288</v>
      </c>
      <c r="AU189" s="254" t="s">
        <v>91</v>
      </c>
      <c r="AV189" s="13" t="s">
        <v>91</v>
      </c>
      <c r="AW189" s="13" t="s">
        <v>42</v>
      </c>
      <c r="AX189" s="13" t="s">
        <v>82</v>
      </c>
      <c r="AY189" s="254" t="s">
        <v>280</v>
      </c>
    </row>
    <row r="190" s="14" customFormat="1">
      <c r="A190" s="14"/>
      <c r="B190" s="255"/>
      <c r="C190" s="256"/>
      <c r="D190" s="245" t="s">
        <v>288</v>
      </c>
      <c r="E190" s="257" t="s">
        <v>44</v>
      </c>
      <c r="F190" s="258" t="s">
        <v>292</v>
      </c>
      <c r="G190" s="256"/>
      <c r="H190" s="259">
        <v>10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288</v>
      </c>
      <c r="AU190" s="265" t="s">
        <v>91</v>
      </c>
      <c r="AV190" s="14" t="s">
        <v>286</v>
      </c>
      <c r="AW190" s="14" t="s">
        <v>42</v>
      </c>
      <c r="AX190" s="14" t="s">
        <v>89</v>
      </c>
      <c r="AY190" s="265" t="s">
        <v>280</v>
      </c>
    </row>
    <row r="191" s="2" customFormat="1" ht="24" customHeight="1">
      <c r="A191" s="41"/>
      <c r="B191" s="42"/>
      <c r="C191" s="266" t="s">
        <v>478</v>
      </c>
      <c r="D191" s="266" t="s">
        <v>329</v>
      </c>
      <c r="E191" s="267" t="s">
        <v>3651</v>
      </c>
      <c r="F191" s="268" t="s">
        <v>3652</v>
      </c>
      <c r="G191" s="269" t="s">
        <v>431</v>
      </c>
      <c r="H191" s="270">
        <v>6</v>
      </c>
      <c r="I191" s="271"/>
      <c r="J191" s="272">
        <f>ROUND(I191*H191,2)</f>
        <v>0</v>
      </c>
      <c r="K191" s="268" t="s">
        <v>285</v>
      </c>
      <c r="L191" s="273"/>
      <c r="M191" s="274" t="s">
        <v>44</v>
      </c>
      <c r="N191" s="275" t="s">
        <v>53</v>
      </c>
      <c r="O191" s="87"/>
      <c r="P191" s="239">
        <f>O191*H191</f>
        <v>0</v>
      </c>
      <c r="Q191" s="239">
        <v>0.50600000000000001</v>
      </c>
      <c r="R191" s="239">
        <f>Q191*H191</f>
        <v>3.036</v>
      </c>
      <c r="S191" s="239">
        <v>0</v>
      </c>
      <c r="T191" s="24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1" t="s">
        <v>323</v>
      </c>
      <c r="AT191" s="241" t="s">
        <v>329</v>
      </c>
      <c r="AU191" s="241" t="s">
        <v>91</v>
      </c>
      <c r="AY191" s="19" t="s">
        <v>280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89</v>
      </c>
      <c r="BK191" s="242">
        <f>ROUND(I191*H191,2)</f>
        <v>0</v>
      </c>
      <c r="BL191" s="19" t="s">
        <v>286</v>
      </c>
      <c r="BM191" s="241" t="s">
        <v>3653</v>
      </c>
    </row>
    <row r="192" s="13" customFormat="1">
      <c r="A192" s="13"/>
      <c r="B192" s="243"/>
      <c r="C192" s="244"/>
      <c r="D192" s="245" t="s">
        <v>288</v>
      </c>
      <c r="E192" s="246" t="s">
        <v>44</v>
      </c>
      <c r="F192" s="247" t="s">
        <v>3654</v>
      </c>
      <c r="G192" s="244"/>
      <c r="H192" s="248">
        <v>1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91</v>
      </c>
      <c r="AV192" s="13" t="s">
        <v>91</v>
      </c>
      <c r="AW192" s="13" t="s">
        <v>42</v>
      </c>
      <c r="AX192" s="13" t="s">
        <v>82</v>
      </c>
      <c r="AY192" s="254" t="s">
        <v>280</v>
      </c>
    </row>
    <row r="193" s="13" customFormat="1">
      <c r="A193" s="13"/>
      <c r="B193" s="243"/>
      <c r="C193" s="244"/>
      <c r="D193" s="245" t="s">
        <v>288</v>
      </c>
      <c r="E193" s="246" t="s">
        <v>44</v>
      </c>
      <c r="F193" s="247" t="s">
        <v>3650</v>
      </c>
      <c r="G193" s="244"/>
      <c r="H193" s="248">
        <v>2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288</v>
      </c>
      <c r="AU193" s="254" t="s">
        <v>91</v>
      </c>
      <c r="AV193" s="13" t="s">
        <v>91</v>
      </c>
      <c r="AW193" s="13" t="s">
        <v>42</v>
      </c>
      <c r="AX193" s="13" t="s">
        <v>82</v>
      </c>
      <c r="AY193" s="254" t="s">
        <v>280</v>
      </c>
    </row>
    <row r="194" s="13" customFormat="1">
      <c r="A194" s="13"/>
      <c r="B194" s="243"/>
      <c r="C194" s="244"/>
      <c r="D194" s="245" t="s">
        <v>288</v>
      </c>
      <c r="E194" s="246" t="s">
        <v>44</v>
      </c>
      <c r="F194" s="247" t="s">
        <v>3655</v>
      </c>
      <c r="G194" s="244"/>
      <c r="H194" s="248">
        <v>3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288</v>
      </c>
      <c r="AU194" s="254" t="s">
        <v>91</v>
      </c>
      <c r="AV194" s="13" t="s">
        <v>91</v>
      </c>
      <c r="AW194" s="13" t="s">
        <v>42</v>
      </c>
      <c r="AX194" s="13" t="s">
        <v>82</v>
      </c>
      <c r="AY194" s="254" t="s">
        <v>280</v>
      </c>
    </row>
    <row r="195" s="14" customFormat="1">
      <c r="A195" s="14"/>
      <c r="B195" s="255"/>
      <c r="C195" s="256"/>
      <c r="D195" s="245" t="s">
        <v>288</v>
      </c>
      <c r="E195" s="257" t="s">
        <v>44</v>
      </c>
      <c r="F195" s="258" t="s">
        <v>292</v>
      </c>
      <c r="G195" s="256"/>
      <c r="H195" s="259">
        <v>6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5" t="s">
        <v>288</v>
      </c>
      <c r="AU195" s="265" t="s">
        <v>91</v>
      </c>
      <c r="AV195" s="14" t="s">
        <v>286</v>
      </c>
      <c r="AW195" s="14" t="s">
        <v>42</v>
      </c>
      <c r="AX195" s="14" t="s">
        <v>89</v>
      </c>
      <c r="AY195" s="265" t="s">
        <v>280</v>
      </c>
    </row>
    <row r="196" s="2" customFormat="1" ht="24" customHeight="1">
      <c r="A196" s="41"/>
      <c r="B196" s="42"/>
      <c r="C196" s="266" t="s">
        <v>484</v>
      </c>
      <c r="D196" s="266" t="s">
        <v>329</v>
      </c>
      <c r="E196" s="267" t="s">
        <v>3656</v>
      </c>
      <c r="F196" s="268" t="s">
        <v>3657</v>
      </c>
      <c r="G196" s="269" t="s">
        <v>431</v>
      </c>
      <c r="H196" s="270">
        <v>10</v>
      </c>
      <c r="I196" s="271"/>
      <c r="J196" s="272">
        <f>ROUND(I196*H196,2)</f>
        <v>0</v>
      </c>
      <c r="K196" s="268" t="s">
        <v>44</v>
      </c>
      <c r="L196" s="273"/>
      <c r="M196" s="274" t="s">
        <v>44</v>
      </c>
      <c r="N196" s="275" t="s">
        <v>53</v>
      </c>
      <c r="O196" s="87"/>
      <c r="P196" s="239">
        <f>O196*H196</f>
        <v>0</v>
      </c>
      <c r="Q196" s="239">
        <v>0.34499999999999997</v>
      </c>
      <c r="R196" s="239">
        <f>Q196*H196</f>
        <v>3.4499999999999997</v>
      </c>
      <c r="S196" s="239">
        <v>0</v>
      </c>
      <c r="T196" s="240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1" t="s">
        <v>323</v>
      </c>
      <c r="AT196" s="241" t="s">
        <v>329</v>
      </c>
      <c r="AU196" s="241" t="s">
        <v>91</v>
      </c>
      <c r="AY196" s="19" t="s">
        <v>280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89</v>
      </c>
      <c r="BK196" s="242">
        <f>ROUND(I196*H196,2)</f>
        <v>0</v>
      </c>
      <c r="BL196" s="19" t="s">
        <v>286</v>
      </c>
      <c r="BM196" s="241" t="s">
        <v>3658</v>
      </c>
    </row>
    <row r="197" s="13" customFormat="1">
      <c r="A197" s="13"/>
      <c r="B197" s="243"/>
      <c r="C197" s="244"/>
      <c r="D197" s="245" t="s">
        <v>288</v>
      </c>
      <c r="E197" s="246" t="s">
        <v>44</v>
      </c>
      <c r="F197" s="247" t="s">
        <v>3659</v>
      </c>
      <c r="G197" s="244"/>
      <c r="H197" s="248">
        <v>1</v>
      </c>
      <c r="I197" s="249"/>
      <c r="J197" s="244"/>
      <c r="K197" s="244"/>
      <c r="L197" s="250"/>
      <c r="M197" s="251"/>
      <c r="N197" s="252"/>
      <c r="O197" s="252"/>
      <c r="P197" s="252"/>
      <c r="Q197" s="252"/>
      <c r="R197" s="252"/>
      <c r="S197" s="252"/>
      <c r="T197" s="25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4" t="s">
        <v>288</v>
      </c>
      <c r="AU197" s="254" t="s">
        <v>91</v>
      </c>
      <c r="AV197" s="13" t="s">
        <v>91</v>
      </c>
      <c r="AW197" s="13" t="s">
        <v>42</v>
      </c>
      <c r="AX197" s="13" t="s">
        <v>82</v>
      </c>
      <c r="AY197" s="254" t="s">
        <v>280</v>
      </c>
    </row>
    <row r="198" s="13" customFormat="1">
      <c r="A198" s="13"/>
      <c r="B198" s="243"/>
      <c r="C198" s="244"/>
      <c r="D198" s="245" t="s">
        <v>288</v>
      </c>
      <c r="E198" s="246" t="s">
        <v>44</v>
      </c>
      <c r="F198" s="247" t="s">
        <v>3660</v>
      </c>
      <c r="G198" s="244"/>
      <c r="H198" s="248">
        <v>7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91</v>
      </c>
      <c r="AV198" s="13" t="s">
        <v>91</v>
      </c>
      <c r="AW198" s="13" t="s">
        <v>42</v>
      </c>
      <c r="AX198" s="13" t="s">
        <v>82</v>
      </c>
      <c r="AY198" s="254" t="s">
        <v>280</v>
      </c>
    </row>
    <row r="199" s="13" customFormat="1">
      <c r="A199" s="13"/>
      <c r="B199" s="243"/>
      <c r="C199" s="244"/>
      <c r="D199" s="245" t="s">
        <v>288</v>
      </c>
      <c r="E199" s="246" t="s">
        <v>44</v>
      </c>
      <c r="F199" s="247" t="s">
        <v>3645</v>
      </c>
      <c r="G199" s="244"/>
      <c r="H199" s="248">
        <v>2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91</v>
      </c>
      <c r="AV199" s="13" t="s">
        <v>91</v>
      </c>
      <c r="AW199" s="13" t="s">
        <v>42</v>
      </c>
      <c r="AX199" s="13" t="s">
        <v>82</v>
      </c>
      <c r="AY199" s="254" t="s">
        <v>280</v>
      </c>
    </row>
    <row r="200" s="14" customFormat="1">
      <c r="A200" s="14"/>
      <c r="B200" s="255"/>
      <c r="C200" s="256"/>
      <c r="D200" s="245" t="s">
        <v>288</v>
      </c>
      <c r="E200" s="257" t="s">
        <v>44</v>
      </c>
      <c r="F200" s="258" t="s">
        <v>292</v>
      </c>
      <c r="G200" s="256"/>
      <c r="H200" s="259">
        <v>10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288</v>
      </c>
      <c r="AU200" s="265" t="s">
        <v>91</v>
      </c>
      <c r="AV200" s="14" t="s">
        <v>286</v>
      </c>
      <c r="AW200" s="14" t="s">
        <v>42</v>
      </c>
      <c r="AX200" s="14" t="s">
        <v>89</v>
      </c>
      <c r="AY200" s="265" t="s">
        <v>280</v>
      </c>
    </row>
    <row r="201" s="2" customFormat="1" ht="24" customHeight="1">
      <c r="A201" s="41"/>
      <c r="B201" s="42"/>
      <c r="C201" s="230" t="s">
        <v>489</v>
      </c>
      <c r="D201" s="230" t="s">
        <v>282</v>
      </c>
      <c r="E201" s="231" t="s">
        <v>3661</v>
      </c>
      <c r="F201" s="232" t="s">
        <v>3662</v>
      </c>
      <c r="G201" s="233" t="s">
        <v>431</v>
      </c>
      <c r="H201" s="234">
        <v>5</v>
      </c>
      <c r="I201" s="235"/>
      <c r="J201" s="236">
        <f>ROUND(I201*H201,2)</f>
        <v>0</v>
      </c>
      <c r="K201" s="232" t="s">
        <v>285</v>
      </c>
      <c r="L201" s="47"/>
      <c r="M201" s="237" t="s">
        <v>44</v>
      </c>
      <c r="N201" s="238" t="s">
        <v>53</v>
      </c>
      <c r="O201" s="87"/>
      <c r="P201" s="239">
        <f>O201*H201</f>
        <v>0</v>
      </c>
      <c r="Q201" s="239">
        <v>0.01248</v>
      </c>
      <c r="R201" s="239">
        <f>Q201*H201</f>
        <v>0.062399999999999997</v>
      </c>
      <c r="S201" s="239">
        <v>0</v>
      </c>
      <c r="T201" s="240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41" t="s">
        <v>286</v>
      </c>
      <c r="AT201" s="241" t="s">
        <v>282</v>
      </c>
      <c r="AU201" s="241" t="s">
        <v>91</v>
      </c>
      <c r="AY201" s="19" t="s">
        <v>280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9" t="s">
        <v>89</v>
      </c>
      <c r="BK201" s="242">
        <f>ROUND(I201*H201,2)</f>
        <v>0</v>
      </c>
      <c r="BL201" s="19" t="s">
        <v>286</v>
      </c>
      <c r="BM201" s="241" t="s">
        <v>3663</v>
      </c>
    </row>
    <row r="202" s="13" customFormat="1">
      <c r="A202" s="13"/>
      <c r="B202" s="243"/>
      <c r="C202" s="244"/>
      <c r="D202" s="245" t="s">
        <v>288</v>
      </c>
      <c r="E202" s="246" t="s">
        <v>44</v>
      </c>
      <c r="F202" s="247" t="s">
        <v>3664</v>
      </c>
      <c r="G202" s="244"/>
      <c r="H202" s="248">
        <v>3</v>
      </c>
      <c r="I202" s="249"/>
      <c r="J202" s="244"/>
      <c r="K202" s="244"/>
      <c r="L202" s="250"/>
      <c r="M202" s="251"/>
      <c r="N202" s="252"/>
      <c r="O202" s="252"/>
      <c r="P202" s="252"/>
      <c r="Q202" s="252"/>
      <c r="R202" s="252"/>
      <c r="S202" s="252"/>
      <c r="T202" s="25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4" t="s">
        <v>288</v>
      </c>
      <c r="AU202" s="254" t="s">
        <v>91</v>
      </c>
      <c r="AV202" s="13" t="s">
        <v>91</v>
      </c>
      <c r="AW202" s="13" t="s">
        <v>42</v>
      </c>
      <c r="AX202" s="13" t="s">
        <v>82</v>
      </c>
      <c r="AY202" s="254" t="s">
        <v>280</v>
      </c>
    </row>
    <row r="203" s="13" customFormat="1">
      <c r="A203" s="13"/>
      <c r="B203" s="243"/>
      <c r="C203" s="244"/>
      <c r="D203" s="245" t="s">
        <v>288</v>
      </c>
      <c r="E203" s="246" t="s">
        <v>44</v>
      </c>
      <c r="F203" s="247" t="s">
        <v>3650</v>
      </c>
      <c r="G203" s="244"/>
      <c r="H203" s="248">
        <v>2</v>
      </c>
      <c r="I203" s="249"/>
      <c r="J203" s="244"/>
      <c r="K203" s="244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288</v>
      </c>
      <c r="AU203" s="254" t="s">
        <v>91</v>
      </c>
      <c r="AV203" s="13" t="s">
        <v>91</v>
      </c>
      <c r="AW203" s="13" t="s">
        <v>42</v>
      </c>
      <c r="AX203" s="13" t="s">
        <v>82</v>
      </c>
      <c r="AY203" s="254" t="s">
        <v>280</v>
      </c>
    </row>
    <row r="204" s="14" customFormat="1">
      <c r="A204" s="14"/>
      <c r="B204" s="255"/>
      <c r="C204" s="256"/>
      <c r="D204" s="245" t="s">
        <v>288</v>
      </c>
      <c r="E204" s="257" t="s">
        <v>44</v>
      </c>
      <c r="F204" s="258" t="s">
        <v>292</v>
      </c>
      <c r="G204" s="256"/>
      <c r="H204" s="259">
        <v>5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288</v>
      </c>
      <c r="AU204" s="265" t="s">
        <v>91</v>
      </c>
      <c r="AV204" s="14" t="s">
        <v>286</v>
      </c>
      <c r="AW204" s="14" t="s">
        <v>42</v>
      </c>
      <c r="AX204" s="14" t="s">
        <v>89</v>
      </c>
      <c r="AY204" s="265" t="s">
        <v>280</v>
      </c>
    </row>
    <row r="205" s="2" customFormat="1" ht="24" customHeight="1">
      <c r="A205" s="41"/>
      <c r="B205" s="42"/>
      <c r="C205" s="266" t="s">
        <v>493</v>
      </c>
      <c r="D205" s="266" t="s">
        <v>329</v>
      </c>
      <c r="E205" s="267" t="s">
        <v>3665</v>
      </c>
      <c r="F205" s="268" t="s">
        <v>3666</v>
      </c>
      <c r="G205" s="269" t="s">
        <v>431</v>
      </c>
      <c r="H205" s="270">
        <v>5</v>
      </c>
      <c r="I205" s="271"/>
      <c r="J205" s="272">
        <f>ROUND(I205*H205,2)</f>
        <v>0</v>
      </c>
      <c r="K205" s="268" t="s">
        <v>285</v>
      </c>
      <c r="L205" s="273"/>
      <c r="M205" s="274" t="s">
        <v>44</v>
      </c>
      <c r="N205" s="275" t="s">
        <v>53</v>
      </c>
      <c r="O205" s="87"/>
      <c r="P205" s="239">
        <f>O205*H205</f>
        <v>0</v>
      </c>
      <c r="Q205" s="239">
        <v>0.54800000000000004</v>
      </c>
      <c r="R205" s="239">
        <f>Q205*H205</f>
        <v>2.7400000000000002</v>
      </c>
      <c r="S205" s="239">
        <v>0</v>
      </c>
      <c r="T205" s="240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1" t="s">
        <v>323</v>
      </c>
      <c r="AT205" s="241" t="s">
        <v>329</v>
      </c>
      <c r="AU205" s="241" t="s">
        <v>91</v>
      </c>
      <c r="AY205" s="19" t="s">
        <v>280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89</v>
      </c>
      <c r="BK205" s="242">
        <f>ROUND(I205*H205,2)</f>
        <v>0</v>
      </c>
      <c r="BL205" s="19" t="s">
        <v>286</v>
      </c>
      <c r="BM205" s="241" t="s">
        <v>3667</v>
      </c>
    </row>
    <row r="206" s="2" customFormat="1" ht="24" customHeight="1">
      <c r="A206" s="41"/>
      <c r="B206" s="42"/>
      <c r="C206" s="230" t="s">
        <v>497</v>
      </c>
      <c r="D206" s="230" t="s">
        <v>282</v>
      </c>
      <c r="E206" s="231" t="s">
        <v>3668</v>
      </c>
      <c r="F206" s="232" t="s">
        <v>3669</v>
      </c>
      <c r="G206" s="233" t="s">
        <v>431</v>
      </c>
      <c r="H206" s="234">
        <v>13</v>
      </c>
      <c r="I206" s="235"/>
      <c r="J206" s="236">
        <f>ROUND(I206*H206,2)</f>
        <v>0</v>
      </c>
      <c r="K206" s="232" t="s">
        <v>285</v>
      </c>
      <c r="L206" s="47"/>
      <c r="M206" s="237" t="s">
        <v>44</v>
      </c>
      <c r="N206" s="238" t="s">
        <v>53</v>
      </c>
      <c r="O206" s="87"/>
      <c r="P206" s="239">
        <f>O206*H206</f>
        <v>0</v>
      </c>
      <c r="Q206" s="239">
        <v>0.028539999999999999</v>
      </c>
      <c r="R206" s="239">
        <f>Q206*H206</f>
        <v>0.37102000000000002</v>
      </c>
      <c r="S206" s="239">
        <v>0</v>
      </c>
      <c r="T206" s="240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41" t="s">
        <v>286</v>
      </c>
      <c r="AT206" s="241" t="s">
        <v>282</v>
      </c>
      <c r="AU206" s="241" t="s">
        <v>91</v>
      </c>
      <c r="AY206" s="19" t="s">
        <v>280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89</v>
      </c>
      <c r="BK206" s="242">
        <f>ROUND(I206*H206,2)</f>
        <v>0</v>
      </c>
      <c r="BL206" s="19" t="s">
        <v>286</v>
      </c>
      <c r="BM206" s="241" t="s">
        <v>3670</v>
      </c>
    </row>
    <row r="207" s="2" customFormat="1" ht="16.5" customHeight="1">
      <c r="A207" s="41"/>
      <c r="B207" s="42"/>
      <c r="C207" s="266" t="s">
        <v>501</v>
      </c>
      <c r="D207" s="266" t="s">
        <v>329</v>
      </c>
      <c r="E207" s="267" t="s">
        <v>3671</v>
      </c>
      <c r="F207" s="268" t="s">
        <v>3672</v>
      </c>
      <c r="G207" s="269" t="s">
        <v>431</v>
      </c>
      <c r="H207" s="270">
        <v>13</v>
      </c>
      <c r="I207" s="271"/>
      <c r="J207" s="272">
        <f>ROUND(I207*H207,2)</f>
        <v>0</v>
      </c>
      <c r="K207" s="268" t="s">
        <v>44</v>
      </c>
      <c r="L207" s="273"/>
      <c r="M207" s="274" t="s">
        <v>44</v>
      </c>
      <c r="N207" s="275" t="s">
        <v>53</v>
      </c>
      <c r="O207" s="87"/>
      <c r="P207" s="239">
        <f>O207*H207</f>
        <v>0</v>
      </c>
      <c r="Q207" s="239">
        <v>1.6000000000000001</v>
      </c>
      <c r="R207" s="239">
        <f>Q207*H207</f>
        <v>20.800000000000001</v>
      </c>
      <c r="S207" s="239">
        <v>0</v>
      </c>
      <c r="T207" s="240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41" t="s">
        <v>323</v>
      </c>
      <c r="AT207" s="241" t="s">
        <v>329</v>
      </c>
      <c r="AU207" s="241" t="s">
        <v>91</v>
      </c>
      <c r="AY207" s="19" t="s">
        <v>280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9" t="s">
        <v>89</v>
      </c>
      <c r="BK207" s="242">
        <f>ROUND(I207*H207,2)</f>
        <v>0</v>
      </c>
      <c r="BL207" s="19" t="s">
        <v>286</v>
      </c>
      <c r="BM207" s="241" t="s">
        <v>3673</v>
      </c>
    </row>
    <row r="208" s="2" customFormat="1" ht="24" customHeight="1">
      <c r="A208" s="41"/>
      <c r="B208" s="42"/>
      <c r="C208" s="230" t="s">
        <v>508</v>
      </c>
      <c r="D208" s="230" t="s">
        <v>282</v>
      </c>
      <c r="E208" s="231" t="s">
        <v>3674</v>
      </c>
      <c r="F208" s="232" t="s">
        <v>3675</v>
      </c>
      <c r="G208" s="233" t="s">
        <v>431</v>
      </c>
      <c r="H208" s="234">
        <v>10</v>
      </c>
      <c r="I208" s="235"/>
      <c r="J208" s="236">
        <f>ROUND(I208*H208,2)</f>
        <v>0</v>
      </c>
      <c r="K208" s="232" t="s">
        <v>285</v>
      </c>
      <c r="L208" s="47"/>
      <c r="M208" s="237" t="s">
        <v>44</v>
      </c>
      <c r="N208" s="238" t="s">
        <v>53</v>
      </c>
      <c r="O208" s="87"/>
      <c r="P208" s="239">
        <f>O208*H208</f>
        <v>0</v>
      </c>
      <c r="Q208" s="239">
        <v>0.039269999999999999</v>
      </c>
      <c r="R208" s="239">
        <f>Q208*H208</f>
        <v>0.39269999999999999</v>
      </c>
      <c r="S208" s="239">
        <v>0</v>
      </c>
      <c r="T208" s="240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41" t="s">
        <v>286</v>
      </c>
      <c r="AT208" s="241" t="s">
        <v>282</v>
      </c>
      <c r="AU208" s="241" t="s">
        <v>91</v>
      </c>
      <c r="AY208" s="19" t="s">
        <v>280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89</v>
      </c>
      <c r="BK208" s="242">
        <f>ROUND(I208*H208,2)</f>
        <v>0</v>
      </c>
      <c r="BL208" s="19" t="s">
        <v>286</v>
      </c>
      <c r="BM208" s="241" t="s">
        <v>3676</v>
      </c>
    </row>
    <row r="209" s="2" customFormat="1" ht="24" customHeight="1">
      <c r="A209" s="41"/>
      <c r="B209" s="42"/>
      <c r="C209" s="266" t="s">
        <v>516</v>
      </c>
      <c r="D209" s="266" t="s">
        <v>329</v>
      </c>
      <c r="E209" s="267" t="s">
        <v>3677</v>
      </c>
      <c r="F209" s="268" t="s">
        <v>3678</v>
      </c>
      <c r="G209" s="269" t="s">
        <v>431</v>
      </c>
      <c r="H209" s="270">
        <v>10</v>
      </c>
      <c r="I209" s="271"/>
      <c r="J209" s="272">
        <f>ROUND(I209*H209,2)</f>
        <v>0</v>
      </c>
      <c r="K209" s="268" t="s">
        <v>44</v>
      </c>
      <c r="L209" s="273"/>
      <c r="M209" s="274" t="s">
        <v>44</v>
      </c>
      <c r="N209" s="275" t="s">
        <v>53</v>
      </c>
      <c r="O209" s="87"/>
      <c r="P209" s="239">
        <f>O209*H209</f>
        <v>0</v>
      </c>
      <c r="Q209" s="239">
        <v>0.44900000000000001</v>
      </c>
      <c r="R209" s="239">
        <f>Q209*H209</f>
        <v>4.4900000000000002</v>
      </c>
      <c r="S209" s="239">
        <v>0</v>
      </c>
      <c r="T209" s="240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1" t="s">
        <v>323</v>
      </c>
      <c r="AT209" s="241" t="s">
        <v>329</v>
      </c>
      <c r="AU209" s="241" t="s">
        <v>91</v>
      </c>
      <c r="AY209" s="19" t="s">
        <v>280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89</v>
      </c>
      <c r="BK209" s="242">
        <f>ROUND(I209*H209,2)</f>
        <v>0</v>
      </c>
      <c r="BL209" s="19" t="s">
        <v>286</v>
      </c>
      <c r="BM209" s="241" t="s">
        <v>3679</v>
      </c>
    </row>
    <row r="210" s="2" customFormat="1" ht="24" customHeight="1">
      <c r="A210" s="41"/>
      <c r="B210" s="42"/>
      <c r="C210" s="230" t="s">
        <v>521</v>
      </c>
      <c r="D210" s="230" t="s">
        <v>282</v>
      </c>
      <c r="E210" s="231" t="s">
        <v>3680</v>
      </c>
      <c r="F210" s="232" t="s">
        <v>3681</v>
      </c>
      <c r="G210" s="233" t="s">
        <v>431</v>
      </c>
      <c r="H210" s="234">
        <v>15</v>
      </c>
      <c r="I210" s="235"/>
      <c r="J210" s="236">
        <f>ROUND(I210*H210,2)</f>
        <v>0</v>
      </c>
      <c r="K210" s="232" t="s">
        <v>285</v>
      </c>
      <c r="L210" s="47"/>
      <c r="M210" s="237" t="s">
        <v>44</v>
      </c>
      <c r="N210" s="238" t="s">
        <v>53</v>
      </c>
      <c r="O210" s="87"/>
      <c r="P210" s="239">
        <f>O210*H210</f>
        <v>0</v>
      </c>
      <c r="Q210" s="239">
        <v>0.21734000000000001</v>
      </c>
      <c r="R210" s="239">
        <f>Q210*H210</f>
        <v>3.2601</v>
      </c>
      <c r="S210" s="239">
        <v>0</v>
      </c>
      <c r="T210" s="240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41" t="s">
        <v>286</v>
      </c>
      <c r="AT210" s="241" t="s">
        <v>282</v>
      </c>
      <c r="AU210" s="241" t="s">
        <v>91</v>
      </c>
      <c r="AY210" s="19" t="s">
        <v>280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89</v>
      </c>
      <c r="BK210" s="242">
        <f>ROUND(I210*H210,2)</f>
        <v>0</v>
      </c>
      <c r="BL210" s="19" t="s">
        <v>286</v>
      </c>
      <c r="BM210" s="241" t="s">
        <v>3682</v>
      </c>
    </row>
    <row r="211" s="2" customFormat="1" ht="16.5" customHeight="1">
      <c r="A211" s="41"/>
      <c r="B211" s="42"/>
      <c r="C211" s="266" t="s">
        <v>526</v>
      </c>
      <c r="D211" s="266" t="s">
        <v>329</v>
      </c>
      <c r="E211" s="267" t="s">
        <v>3683</v>
      </c>
      <c r="F211" s="268" t="s">
        <v>3684</v>
      </c>
      <c r="G211" s="269" t="s">
        <v>431</v>
      </c>
      <c r="H211" s="270">
        <v>15</v>
      </c>
      <c r="I211" s="271"/>
      <c r="J211" s="272">
        <f>ROUND(I211*H211,2)</f>
        <v>0</v>
      </c>
      <c r="K211" s="268" t="s">
        <v>285</v>
      </c>
      <c r="L211" s="273"/>
      <c r="M211" s="274" t="s">
        <v>44</v>
      </c>
      <c r="N211" s="275" t="s">
        <v>53</v>
      </c>
      <c r="O211" s="87"/>
      <c r="P211" s="239">
        <f>O211*H211</f>
        <v>0</v>
      </c>
      <c r="Q211" s="239">
        <v>0.081000000000000003</v>
      </c>
      <c r="R211" s="239">
        <f>Q211*H211</f>
        <v>1.2150000000000001</v>
      </c>
      <c r="S211" s="239">
        <v>0</v>
      </c>
      <c r="T211" s="240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41" t="s">
        <v>323</v>
      </c>
      <c r="AT211" s="241" t="s">
        <v>329</v>
      </c>
      <c r="AU211" s="241" t="s">
        <v>91</v>
      </c>
      <c r="AY211" s="19" t="s">
        <v>280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9" t="s">
        <v>89</v>
      </c>
      <c r="BK211" s="242">
        <f>ROUND(I211*H211,2)</f>
        <v>0</v>
      </c>
      <c r="BL211" s="19" t="s">
        <v>286</v>
      </c>
      <c r="BM211" s="241" t="s">
        <v>3685</v>
      </c>
    </row>
    <row r="212" s="12" customFormat="1" ht="22.8" customHeight="1">
      <c r="A212" s="12"/>
      <c r="B212" s="214"/>
      <c r="C212" s="215"/>
      <c r="D212" s="216" t="s">
        <v>81</v>
      </c>
      <c r="E212" s="228" t="s">
        <v>701</v>
      </c>
      <c r="F212" s="228" t="s">
        <v>702</v>
      </c>
      <c r="G212" s="215"/>
      <c r="H212" s="215"/>
      <c r="I212" s="218"/>
      <c r="J212" s="229">
        <f>BK212</f>
        <v>0</v>
      </c>
      <c r="K212" s="215"/>
      <c r="L212" s="220"/>
      <c r="M212" s="221"/>
      <c r="N212" s="222"/>
      <c r="O212" s="222"/>
      <c r="P212" s="223">
        <f>SUM(P213:P214)</f>
        <v>0</v>
      </c>
      <c r="Q212" s="222"/>
      <c r="R212" s="223">
        <f>SUM(R213:R214)</f>
        <v>0</v>
      </c>
      <c r="S212" s="222"/>
      <c r="T212" s="224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5" t="s">
        <v>89</v>
      </c>
      <c r="AT212" s="226" t="s">
        <v>81</v>
      </c>
      <c r="AU212" s="226" t="s">
        <v>89</v>
      </c>
      <c r="AY212" s="225" t="s">
        <v>280</v>
      </c>
      <c r="BK212" s="227">
        <f>SUM(BK213:BK214)</f>
        <v>0</v>
      </c>
    </row>
    <row r="213" s="2" customFormat="1" ht="48" customHeight="1">
      <c r="A213" s="41"/>
      <c r="B213" s="42"/>
      <c r="C213" s="230" t="s">
        <v>531</v>
      </c>
      <c r="D213" s="230" t="s">
        <v>282</v>
      </c>
      <c r="E213" s="231" t="s">
        <v>3686</v>
      </c>
      <c r="F213" s="232" t="s">
        <v>3687</v>
      </c>
      <c r="G213" s="233" t="s">
        <v>319</v>
      </c>
      <c r="H213" s="234">
        <v>82.447999999999993</v>
      </c>
      <c r="I213" s="235"/>
      <c r="J213" s="236">
        <f>ROUND(I213*H213,2)</f>
        <v>0</v>
      </c>
      <c r="K213" s="232" t="s">
        <v>285</v>
      </c>
      <c r="L213" s="47"/>
      <c r="M213" s="237" t="s">
        <v>44</v>
      </c>
      <c r="N213" s="238" t="s">
        <v>53</v>
      </c>
      <c r="O213" s="87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41" t="s">
        <v>286</v>
      </c>
      <c r="AT213" s="241" t="s">
        <v>282</v>
      </c>
      <c r="AU213" s="241" t="s">
        <v>91</v>
      </c>
      <c r="AY213" s="19" t="s">
        <v>280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89</v>
      </c>
      <c r="BK213" s="242">
        <f>ROUND(I213*H213,2)</f>
        <v>0</v>
      </c>
      <c r="BL213" s="19" t="s">
        <v>286</v>
      </c>
      <c r="BM213" s="241" t="s">
        <v>3688</v>
      </c>
    </row>
    <row r="214" s="2" customFormat="1" ht="48" customHeight="1">
      <c r="A214" s="41"/>
      <c r="B214" s="42"/>
      <c r="C214" s="230" t="s">
        <v>536</v>
      </c>
      <c r="D214" s="230" t="s">
        <v>282</v>
      </c>
      <c r="E214" s="231" t="s">
        <v>3689</v>
      </c>
      <c r="F214" s="232" t="s">
        <v>3690</v>
      </c>
      <c r="G214" s="233" t="s">
        <v>319</v>
      </c>
      <c r="H214" s="234">
        <v>82.447999999999993</v>
      </c>
      <c r="I214" s="235"/>
      <c r="J214" s="236">
        <f>ROUND(I214*H214,2)</f>
        <v>0</v>
      </c>
      <c r="K214" s="232" t="s">
        <v>285</v>
      </c>
      <c r="L214" s="47"/>
      <c r="M214" s="304" t="s">
        <v>44</v>
      </c>
      <c r="N214" s="305" t="s">
        <v>53</v>
      </c>
      <c r="O214" s="306"/>
      <c r="P214" s="307">
        <f>O214*H214</f>
        <v>0</v>
      </c>
      <c r="Q214" s="307">
        <v>0</v>
      </c>
      <c r="R214" s="307">
        <f>Q214*H214</f>
        <v>0</v>
      </c>
      <c r="S214" s="307">
        <v>0</v>
      </c>
      <c r="T214" s="308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41" t="s">
        <v>286</v>
      </c>
      <c r="AT214" s="241" t="s">
        <v>282</v>
      </c>
      <c r="AU214" s="241" t="s">
        <v>91</v>
      </c>
      <c r="AY214" s="19" t="s">
        <v>280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9" t="s">
        <v>89</v>
      </c>
      <c r="BK214" s="242">
        <f>ROUND(I214*H214,2)</f>
        <v>0</v>
      </c>
      <c r="BL214" s="19" t="s">
        <v>286</v>
      </c>
      <c r="BM214" s="241" t="s">
        <v>3691</v>
      </c>
    </row>
    <row r="215" s="2" customFormat="1" ht="6.96" customHeight="1">
      <c r="A215" s="41"/>
      <c r="B215" s="62"/>
      <c r="C215" s="63"/>
      <c r="D215" s="63"/>
      <c r="E215" s="63"/>
      <c r="F215" s="63"/>
      <c r="G215" s="63"/>
      <c r="H215" s="63"/>
      <c r="I215" s="179"/>
      <c r="J215" s="63"/>
      <c r="K215" s="63"/>
      <c r="L215" s="47"/>
      <c r="M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</row>
  </sheetData>
  <sheetProtection sheet="1" autoFilter="0" formatColumns="0" formatRows="0" objects="1" scenarios="1" spinCount="100000" saltValue="T80weII7hZZUQXNaP/gyppYwvBo7hUZxH5kg/MEzu+Ptmt2xapBLXZKXIVWC5Dh0NSEFsEna9qcM1ewBZQXb1g==" hashValue="GHQZgKDJyNxfnyhJwkPMuHcp5UJUG6TzuI2kWYbWJ0UXbQnmquUqfegk5eAmnbhiZcDxtrSATMH1bWmMUmximg==" algorithmName="SHA-512" password="CC35"/>
  <autoFilter ref="C89:K2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154</v>
      </c>
      <c r="AZ2" s="142" t="s">
        <v>233</v>
      </c>
      <c r="BA2" s="142" t="s">
        <v>3692</v>
      </c>
      <c r="BB2" s="142" t="s">
        <v>235</v>
      </c>
      <c r="BC2" s="142" t="s">
        <v>3693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3694</v>
      </c>
      <c r="BA3" s="142" t="s">
        <v>3695</v>
      </c>
      <c r="BB3" s="142" t="s">
        <v>235</v>
      </c>
      <c r="BC3" s="142" t="s">
        <v>3696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3326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3697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ROUND(J90,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ROUND((SUM(BE90:BE145)),  2)</f>
        <v>0</v>
      </c>
      <c r="G35" s="41"/>
      <c r="H35" s="41"/>
      <c r="I35" s="168">
        <v>0.20999999999999999</v>
      </c>
      <c r="J35" s="167">
        <f>ROUND(((SUM(BE90:BE145))*I35),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ROUND((SUM(BF90:BF145)),  2)</f>
        <v>0</v>
      </c>
      <c r="G36" s="41"/>
      <c r="H36" s="41"/>
      <c r="I36" s="168">
        <v>0.14999999999999999</v>
      </c>
      <c r="J36" s="167">
        <f>ROUND(((SUM(BF90:BF145))*I36),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ROUND((SUM(BG90:BG145)),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ROUND((SUM(BH90:BH145)),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ROUND((SUM(BI90:BI145)),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3326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40c - Retenční nádrž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J90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J91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J92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243</v>
      </c>
      <c r="E66" s="198"/>
      <c r="F66" s="198"/>
      <c r="G66" s="198"/>
      <c r="H66" s="198"/>
      <c r="I66" s="199"/>
      <c r="J66" s="200">
        <f>J132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244</v>
      </c>
      <c r="E67" s="198"/>
      <c r="F67" s="198"/>
      <c r="G67" s="198"/>
      <c r="H67" s="198"/>
      <c r="I67" s="199"/>
      <c r="J67" s="200">
        <f>J139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248</v>
      </c>
      <c r="E68" s="198"/>
      <c r="F68" s="198"/>
      <c r="G68" s="198"/>
      <c r="H68" s="198"/>
      <c r="I68" s="199"/>
      <c r="J68" s="200">
        <f>J144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1" customFormat="1" ht="12" customHeight="1">
      <c r="B79" s="23"/>
      <c r="C79" s="34" t="s">
        <v>220</v>
      </c>
      <c r="D79" s="24"/>
      <c r="E79" s="24"/>
      <c r="F79" s="24"/>
      <c r="G79" s="24"/>
      <c r="H79" s="24"/>
      <c r="I79" s="141"/>
      <c r="J79" s="24"/>
      <c r="K79" s="24"/>
      <c r="L79" s="22"/>
    </row>
    <row r="80" s="2" customFormat="1" ht="16.5" customHeight="1">
      <c r="A80" s="41"/>
      <c r="B80" s="42"/>
      <c r="C80" s="43"/>
      <c r="D80" s="43"/>
      <c r="E80" s="183" t="s">
        <v>3326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228</v>
      </c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E11</f>
        <v>40c - Retenční nádrž</v>
      </c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F14</f>
        <v>Praha 14</v>
      </c>
      <c r="G84" s="43"/>
      <c r="H84" s="43"/>
      <c r="I84" s="153" t="s">
        <v>24</v>
      </c>
      <c r="J84" s="75" t="str">
        <f>IF(J14="","",J14)</f>
        <v>17. 10. 2019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27.9" customHeight="1">
      <c r="A86" s="41"/>
      <c r="B86" s="42"/>
      <c r="C86" s="34" t="s">
        <v>30</v>
      </c>
      <c r="D86" s="43"/>
      <c r="E86" s="43"/>
      <c r="F86" s="29" t="str">
        <f>E17</f>
        <v>TSK hl. m. Prahy a.s.</v>
      </c>
      <c r="G86" s="43"/>
      <c r="H86" s="43"/>
      <c r="I86" s="153" t="s">
        <v>38</v>
      </c>
      <c r="J86" s="39" t="str">
        <f>E23</f>
        <v>d plus projektová a inženýrská a.s.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IF(E20="","",E20)</f>
        <v>Vyplň údaj</v>
      </c>
      <c r="G87" s="43"/>
      <c r="H87" s="43"/>
      <c r="I87" s="153" t="s">
        <v>43</v>
      </c>
      <c r="J87" s="39" t="str">
        <f>E26</f>
        <v xml:space="preserve"> 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202"/>
      <c r="B89" s="203"/>
      <c r="C89" s="204" t="s">
        <v>266</v>
      </c>
      <c r="D89" s="205" t="s">
        <v>67</v>
      </c>
      <c r="E89" s="205" t="s">
        <v>63</v>
      </c>
      <c r="F89" s="205" t="s">
        <v>64</v>
      </c>
      <c r="G89" s="205" t="s">
        <v>267</v>
      </c>
      <c r="H89" s="205" t="s">
        <v>268</v>
      </c>
      <c r="I89" s="206" t="s">
        <v>269</v>
      </c>
      <c r="J89" s="205" t="s">
        <v>239</v>
      </c>
      <c r="K89" s="207" t="s">
        <v>270</v>
      </c>
      <c r="L89" s="208"/>
      <c r="M89" s="95" t="s">
        <v>44</v>
      </c>
      <c r="N89" s="96" t="s">
        <v>52</v>
      </c>
      <c r="O89" s="96" t="s">
        <v>271</v>
      </c>
      <c r="P89" s="96" t="s">
        <v>272</v>
      </c>
      <c r="Q89" s="96" t="s">
        <v>273</v>
      </c>
      <c r="R89" s="96" t="s">
        <v>274</v>
      </c>
      <c r="S89" s="96" t="s">
        <v>275</v>
      </c>
      <c r="T89" s="97" t="s">
        <v>276</v>
      </c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</row>
    <row r="90" s="2" customFormat="1" ht="22.8" customHeight="1">
      <c r="A90" s="41"/>
      <c r="B90" s="42"/>
      <c r="C90" s="102" t="s">
        <v>277</v>
      </c>
      <c r="D90" s="43"/>
      <c r="E90" s="43"/>
      <c r="F90" s="43"/>
      <c r="G90" s="43"/>
      <c r="H90" s="43"/>
      <c r="I90" s="150"/>
      <c r="J90" s="209">
        <f>BK90</f>
        <v>0</v>
      </c>
      <c r="K90" s="43"/>
      <c r="L90" s="47"/>
      <c r="M90" s="98"/>
      <c r="N90" s="210"/>
      <c r="O90" s="99"/>
      <c r="P90" s="211">
        <f>P91</f>
        <v>0</v>
      </c>
      <c r="Q90" s="99"/>
      <c r="R90" s="211">
        <f>R91</f>
        <v>26.912102480000001</v>
      </c>
      <c r="S90" s="99"/>
      <c r="T90" s="212">
        <f>T91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81</v>
      </c>
      <c r="AU90" s="19" t="s">
        <v>240</v>
      </c>
      <c r="BK90" s="213">
        <f>BK91</f>
        <v>0</v>
      </c>
    </row>
    <row r="91" s="12" customFormat="1" ht="25.92" customHeight="1">
      <c r="A91" s="12"/>
      <c r="B91" s="214"/>
      <c r="C91" s="215"/>
      <c r="D91" s="216" t="s">
        <v>81</v>
      </c>
      <c r="E91" s="217" t="s">
        <v>278</v>
      </c>
      <c r="F91" s="217" t="s">
        <v>279</v>
      </c>
      <c r="G91" s="215"/>
      <c r="H91" s="215"/>
      <c r="I91" s="218"/>
      <c r="J91" s="219">
        <f>BK91</f>
        <v>0</v>
      </c>
      <c r="K91" s="215"/>
      <c r="L91" s="220"/>
      <c r="M91" s="221"/>
      <c r="N91" s="222"/>
      <c r="O91" s="222"/>
      <c r="P91" s="223">
        <f>P92+P132+P139+P144</f>
        <v>0</v>
      </c>
      <c r="Q91" s="222"/>
      <c r="R91" s="223">
        <f>R92+R132+R139+R144</f>
        <v>26.912102480000001</v>
      </c>
      <c r="S91" s="222"/>
      <c r="T91" s="224">
        <f>T92+T132+T139+T144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5" t="s">
        <v>89</v>
      </c>
      <c r="AT91" s="226" t="s">
        <v>81</v>
      </c>
      <c r="AU91" s="226" t="s">
        <v>82</v>
      </c>
      <c r="AY91" s="225" t="s">
        <v>280</v>
      </c>
      <c r="BK91" s="227">
        <f>BK92+BK132+BK139+BK144</f>
        <v>0</v>
      </c>
    </row>
    <row r="92" s="12" customFormat="1" ht="22.8" customHeight="1">
      <c r="A92" s="12"/>
      <c r="B92" s="214"/>
      <c r="C92" s="215"/>
      <c r="D92" s="216" t="s">
        <v>81</v>
      </c>
      <c r="E92" s="228" t="s">
        <v>89</v>
      </c>
      <c r="F92" s="228" t="s">
        <v>281</v>
      </c>
      <c r="G92" s="215"/>
      <c r="H92" s="215"/>
      <c r="I92" s="218"/>
      <c r="J92" s="229">
        <f>BK92</f>
        <v>0</v>
      </c>
      <c r="K92" s="215"/>
      <c r="L92" s="220"/>
      <c r="M92" s="221"/>
      <c r="N92" s="222"/>
      <c r="O92" s="222"/>
      <c r="P92" s="223">
        <f>SUM(P93:P131)</f>
        <v>0</v>
      </c>
      <c r="Q92" s="222"/>
      <c r="R92" s="223">
        <f>SUM(R93:R131)</f>
        <v>0</v>
      </c>
      <c r="S92" s="222"/>
      <c r="T92" s="224">
        <f>SUM(T93:T131)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5" t="s">
        <v>89</v>
      </c>
      <c r="AT92" s="226" t="s">
        <v>81</v>
      </c>
      <c r="AU92" s="226" t="s">
        <v>89</v>
      </c>
      <c r="AY92" s="225" t="s">
        <v>280</v>
      </c>
      <c r="BK92" s="227">
        <f>SUM(BK93:BK131)</f>
        <v>0</v>
      </c>
    </row>
    <row r="93" s="2" customFormat="1" ht="24" customHeight="1">
      <c r="A93" s="41"/>
      <c r="B93" s="42"/>
      <c r="C93" s="230" t="s">
        <v>89</v>
      </c>
      <c r="D93" s="230" t="s">
        <v>282</v>
      </c>
      <c r="E93" s="231" t="s">
        <v>2737</v>
      </c>
      <c r="F93" s="232" t="s">
        <v>2738</v>
      </c>
      <c r="G93" s="233" t="s">
        <v>2739</v>
      </c>
      <c r="H93" s="234">
        <v>720</v>
      </c>
      <c r="I93" s="235"/>
      <c r="J93" s="236">
        <f>ROUND(I93*H93,2)</f>
        <v>0</v>
      </c>
      <c r="K93" s="232" t="s">
        <v>285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286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286</v>
      </c>
      <c r="BM93" s="241" t="s">
        <v>3698</v>
      </c>
    </row>
    <row r="94" s="13" customFormat="1">
      <c r="A94" s="13"/>
      <c r="B94" s="243"/>
      <c r="C94" s="244"/>
      <c r="D94" s="245" t="s">
        <v>288</v>
      </c>
      <c r="E94" s="246" t="s">
        <v>44</v>
      </c>
      <c r="F94" s="247" t="s">
        <v>3329</v>
      </c>
      <c r="G94" s="244"/>
      <c r="H94" s="248">
        <v>720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42</v>
      </c>
      <c r="AX94" s="13" t="s">
        <v>89</v>
      </c>
      <c r="AY94" s="254" t="s">
        <v>280</v>
      </c>
    </row>
    <row r="95" s="2" customFormat="1" ht="36" customHeight="1">
      <c r="A95" s="41"/>
      <c r="B95" s="42"/>
      <c r="C95" s="230" t="s">
        <v>91</v>
      </c>
      <c r="D95" s="230" t="s">
        <v>282</v>
      </c>
      <c r="E95" s="231" t="s">
        <v>3330</v>
      </c>
      <c r="F95" s="232" t="s">
        <v>3331</v>
      </c>
      <c r="G95" s="233" t="s">
        <v>2742</v>
      </c>
      <c r="H95" s="234">
        <v>30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3699</v>
      </c>
    </row>
    <row r="96" s="13" customFormat="1">
      <c r="A96" s="13"/>
      <c r="B96" s="243"/>
      <c r="C96" s="244"/>
      <c r="D96" s="245" t="s">
        <v>288</v>
      </c>
      <c r="E96" s="246" t="s">
        <v>44</v>
      </c>
      <c r="F96" s="247" t="s">
        <v>445</v>
      </c>
      <c r="G96" s="244"/>
      <c r="H96" s="248">
        <v>30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42</v>
      </c>
      <c r="AX96" s="13" t="s">
        <v>89</v>
      </c>
      <c r="AY96" s="254" t="s">
        <v>280</v>
      </c>
    </row>
    <row r="97" s="2" customFormat="1" ht="36" customHeight="1">
      <c r="A97" s="41"/>
      <c r="B97" s="42"/>
      <c r="C97" s="230" t="s">
        <v>297</v>
      </c>
      <c r="D97" s="230" t="s">
        <v>282</v>
      </c>
      <c r="E97" s="231" t="s">
        <v>2521</v>
      </c>
      <c r="F97" s="232" t="s">
        <v>2522</v>
      </c>
      <c r="G97" s="233" t="s">
        <v>235</v>
      </c>
      <c r="H97" s="234">
        <v>570.91499999999996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3700</v>
      </c>
    </row>
    <row r="98" s="13" customFormat="1">
      <c r="A98" s="13"/>
      <c r="B98" s="243"/>
      <c r="C98" s="244"/>
      <c r="D98" s="245" t="s">
        <v>288</v>
      </c>
      <c r="E98" s="246" t="s">
        <v>44</v>
      </c>
      <c r="F98" s="247" t="s">
        <v>3701</v>
      </c>
      <c r="G98" s="244"/>
      <c r="H98" s="248">
        <v>570.91499999999996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91</v>
      </c>
      <c r="AV98" s="13" t="s">
        <v>91</v>
      </c>
      <c r="AW98" s="13" t="s">
        <v>42</v>
      </c>
      <c r="AX98" s="13" t="s">
        <v>89</v>
      </c>
      <c r="AY98" s="254" t="s">
        <v>280</v>
      </c>
    </row>
    <row r="99" s="2" customFormat="1" ht="36" customHeight="1">
      <c r="A99" s="41"/>
      <c r="B99" s="42"/>
      <c r="C99" s="230" t="s">
        <v>286</v>
      </c>
      <c r="D99" s="230" t="s">
        <v>282</v>
      </c>
      <c r="E99" s="231" t="s">
        <v>2241</v>
      </c>
      <c r="F99" s="232" t="s">
        <v>2242</v>
      </c>
      <c r="G99" s="233" t="s">
        <v>235</v>
      </c>
      <c r="H99" s="234">
        <v>428.18599999999998</v>
      </c>
      <c r="I99" s="235"/>
      <c r="J99" s="236">
        <f>ROUND(I99*H99,2)</f>
        <v>0</v>
      </c>
      <c r="K99" s="232" t="s">
        <v>285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286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286</v>
      </c>
      <c r="BM99" s="241" t="s">
        <v>3702</v>
      </c>
    </row>
    <row r="100" s="2" customFormat="1">
      <c r="A100" s="41"/>
      <c r="B100" s="42"/>
      <c r="C100" s="43"/>
      <c r="D100" s="245" t="s">
        <v>360</v>
      </c>
      <c r="E100" s="43"/>
      <c r="F100" s="276" t="s">
        <v>3342</v>
      </c>
      <c r="G100" s="43"/>
      <c r="H100" s="43"/>
      <c r="I100" s="150"/>
      <c r="J100" s="43"/>
      <c r="K100" s="43"/>
      <c r="L100" s="47"/>
      <c r="M100" s="277"/>
      <c r="N100" s="278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360</v>
      </c>
      <c r="AU100" s="19" t="s">
        <v>91</v>
      </c>
    </row>
    <row r="101" s="13" customFormat="1">
      <c r="A101" s="13"/>
      <c r="B101" s="243"/>
      <c r="C101" s="244"/>
      <c r="D101" s="245" t="s">
        <v>288</v>
      </c>
      <c r="E101" s="246" t="s">
        <v>233</v>
      </c>
      <c r="F101" s="247" t="s">
        <v>3701</v>
      </c>
      <c r="G101" s="244"/>
      <c r="H101" s="248">
        <v>570.91499999999996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42</v>
      </c>
      <c r="AX101" s="13" t="s">
        <v>82</v>
      </c>
      <c r="AY101" s="254" t="s">
        <v>280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3703</v>
      </c>
      <c r="G102" s="244"/>
      <c r="H102" s="248">
        <v>428.18599999999998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89</v>
      </c>
      <c r="AY102" s="254" t="s">
        <v>280</v>
      </c>
    </row>
    <row r="103" s="2" customFormat="1" ht="36" customHeight="1">
      <c r="A103" s="41"/>
      <c r="B103" s="42"/>
      <c r="C103" s="230" t="s">
        <v>307</v>
      </c>
      <c r="D103" s="230" t="s">
        <v>282</v>
      </c>
      <c r="E103" s="231" t="s">
        <v>293</v>
      </c>
      <c r="F103" s="232" t="s">
        <v>294</v>
      </c>
      <c r="G103" s="233" t="s">
        <v>235</v>
      </c>
      <c r="H103" s="234">
        <v>428.18599999999998</v>
      </c>
      <c r="I103" s="235"/>
      <c r="J103" s="236">
        <f>ROUND(I103*H103,2)</f>
        <v>0</v>
      </c>
      <c r="K103" s="232" t="s">
        <v>285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286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286</v>
      </c>
      <c r="BM103" s="241" t="s">
        <v>3704</v>
      </c>
    </row>
    <row r="104" s="2" customFormat="1" ht="36" customHeight="1">
      <c r="A104" s="41"/>
      <c r="B104" s="42"/>
      <c r="C104" s="230" t="s">
        <v>311</v>
      </c>
      <c r="D104" s="230" t="s">
        <v>282</v>
      </c>
      <c r="E104" s="231" t="s">
        <v>3705</v>
      </c>
      <c r="F104" s="232" t="s">
        <v>3706</v>
      </c>
      <c r="G104" s="233" t="s">
        <v>235</v>
      </c>
      <c r="H104" s="234">
        <v>142.72900000000001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3707</v>
      </c>
    </row>
    <row r="105" s="2" customFormat="1">
      <c r="A105" s="41"/>
      <c r="B105" s="42"/>
      <c r="C105" s="43"/>
      <c r="D105" s="245" t="s">
        <v>360</v>
      </c>
      <c r="E105" s="43"/>
      <c r="F105" s="276" t="s">
        <v>3351</v>
      </c>
      <c r="G105" s="43"/>
      <c r="H105" s="43"/>
      <c r="I105" s="150"/>
      <c r="J105" s="43"/>
      <c r="K105" s="43"/>
      <c r="L105" s="47"/>
      <c r="M105" s="277"/>
      <c r="N105" s="278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360</v>
      </c>
      <c r="AU105" s="19" t="s">
        <v>91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3708</v>
      </c>
      <c r="G106" s="244"/>
      <c r="H106" s="248">
        <v>142.72900000000001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89</v>
      </c>
      <c r="AY106" s="254" t="s">
        <v>280</v>
      </c>
    </row>
    <row r="107" s="2" customFormat="1" ht="36" customHeight="1">
      <c r="A107" s="41"/>
      <c r="B107" s="42"/>
      <c r="C107" s="230" t="s">
        <v>316</v>
      </c>
      <c r="D107" s="230" t="s">
        <v>282</v>
      </c>
      <c r="E107" s="231" t="s">
        <v>3709</v>
      </c>
      <c r="F107" s="232" t="s">
        <v>3710</v>
      </c>
      <c r="G107" s="233" t="s">
        <v>235</v>
      </c>
      <c r="H107" s="234">
        <v>42.819000000000003</v>
      </c>
      <c r="I107" s="235"/>
      <c r="J107" s="236">
        <f>ROUND(I107*H107,2)</f>
        <v>0</v>
      </c>
      <c r="K107" s="232" t="s">
        <v>285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286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3711</v>
      </c>
    </row>
    <row r="108" s="13" customFormat="1">
      <c r="A108" s="13"/>
      <c r="B108" s="243"/>
      <c r="C108" s="244"/>
      <c r="D108" s="245" t="s">
        <v>288</v>
      </c>
      <c r="E108" s="244"/>
      <c r="F108" s="247" t="s">
        <v>3712</v>
      </c>
      <c r="G108" s="244"/>
      <c r="H108" s="248">
        <v>42.819000000000003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</v>
      </c>
      <c r="AX108" s="13" t="s">
        <v>89</v>
      </c>
      <c r="AY108" s="254" t="s">
        <v>280</v>
      </c>
    </row>
    <row r="109" s="2" customFormat="1" ht="48" customHeight="1">
      <c r="A109" s="41"/>
      <c r="B109" s="42"/>
      <c r="C109" s="230" t="s">
        <v>323</v>
      </c>
      <c r="D109" s="230" t="s">
        <v>282</v>
      </c>
      <c r="E109" s="231" t="s">
        <v>3377</v>
      </c>
      <c r="F109" s="232" t="s">
        <v>3378</v>
      </c>
      <c r="G109" s="233" t="s">
        <v>235</v>
      </c>
      <c r="H109" s="234">
        <v>91.346000000000004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286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3713</v>
      </c>
    </row>
    <row r="110" s="2" customFormat="1">
      <c r="A110" s="41"/>
      <c r="B110" s="42"/>
      <c r="C110" s="43"/>
      <c r="D110" s="245" t="s">
        <v>360</v>
      </c>
      <c r="E110" s="43"/>
      <c r="F110" s="276" t="s">
        <v>3714</v>
      </c>
      <c r="G110" s="43"/>
      <c r="H110" s="43"/>
      <c r="I110" s="150"/>
      <c r="J110" s="43"/>
      <c r="K110" s="43"/>
      <c r="L110" s="47"/>
      <c r="M110" s="277"/>
      <c r="N110" s="278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360</v>
      </c>
      <c r="AU110" s="19" t="s">
        <v>91</v>
      </c>
    </row>
    <row r="111" s="13" customFormat="1">
      <c r="A111" s="13"/>
      <c r="B111" s="243"/>
      <c r="C111" s="244"/>
      <c r="D111" s="245" t="s">
        <v>288</v>
      </c>
      <c r="E111" s="246" t="s">
        <v>44</v>
      </c>
      <c r="F111" s="247" t="s">
        <v>3715</v>
      </c>
      <c r="G111" s="244"/>
      <c r="H111" s="248">
        <v>91.346000000000004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42</v>
      </c>
      <c r="AX111" s="13" t="s">
        <v>89</v>
      </c>
      <c r="AY111" s="254" t="s">
        <v>280</v>
      </c>
    </row>
    <row r="112" s="2" customFormat="1" ht="60" customHeight="1">
      <c r="A112" s="41"/>
      <c r="B112" s="42"/>
      <c r="C112" s="230" t="s">
        <v>328</v>
      </c>
      <c r="D112" s="230" t="s">
        <v>282</v>
      </c>
      <c r="E112" s="231" t="s">
        <v>298</v>
      </c>
      <c r="F112" s="232" t="s">
        <v>299</v>
      </c>
      <c r="G112" s="233" t="s">
        <v>235</v>
      </c>
      <c r="H112" s="234">
        <v>1141.8299999999999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3716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3717</v>
      </c>
      <c r="G113" s="244"/>
      <c r="H113" s="248">
        <v>570.91499999999996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82</v>
      </c>
      <c r="AY113" s="254" t="s">
        <v>280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3718</v>
      </c>
      <c r="G114" s="244"/>
      <c r="H114" s="248">
        <v>86.609999999999999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3" customFormat="1">
      <c r="A115" s="13"/>
      <c r="B115" s="243"/>
      <c r="C115" s="244"/>
      <c r="D115" s="245" t="s">
        <v>288</v>
      </c>
      <c r="E115" s="246" t="s">
        <v>44</v>
      </c>
      <c r="F115" s="247" t="s">
        <v>3719</v>
      </c>
      <c r="G115" s="244"/>
      <c r="H115" s="248">
        <v>484.30500000000001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42</v>
      </c>
      <c r="AX115" s="13" t="s">
        <v>82</v>
      </c>
      <c r="AY115" s="254" t="s">
        <v>280</v>
      </c>
    </row>
    <row r="116" s="14" customFormat="1">
      <c r="A116" s="14"/>
      <c r="B116" s="255"/>
      <c r="C116" s="256"/>
      <c r="D116" s="245" t="s">
        <v>288</v>
      </c>
      <c r="E116" s="257" t="s">
        <v>44</v>
      </c>
      <c r="F116" s="258" t="s">
        <v>292</v>
      </c>
      <c r="G116" s="256"/>
      <c r="H116" s="259">
        <v>1141.8299999999999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5" t="s">
        <v>288</v>
      </c>
      <c r="AU116" s="265" t="s">
        <v>91</v>
      </c>
      <c r="AV116" s="14" t="s">
        <v>286</v>
      </c>
      <c r="AW116" s="14" t="s">
        <v>42</v>
      </c>
      <c r="AX116" s="14" t="s">
        <v>89</v>
      </c>
      <c r="AY116" s="265" t="s">
        <v>280</v>
      </c>
    </row>
    <row r="117" s="2" customFormat="1" ht="60" customHeight="1">
      <c r="A117" s="41"/>
      <c r="B117" s="42"/>
      <c r="C117" s="230" t="s">
        <v>335</v>
      </c>
      <c r="D117" s="230" t="s">
        <v>282</v>
      </c>
      <c r="E117" s="231" t="s">
        <v>303</v>
      </c>
      <c r="F117" s="232" t="s">
        <v>304</v>
      </c>
      <c r="G117" s="233" t="s">
        <v>235</v>
      </c>
      <c r="H117" s="234">
        <v>11418.299999999999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3720</v>
      </c>
    </row>
    <row r="118" s="13" customFormat="1">
      <c r="A118" s="13"/>
      <c r="B118" s="243"/>
      <c r="C118" s="244"/>
      <c r="D118" s="245" t="s">
        <v>288</v>
      </c>
      <c r="E118" s="244"/>
      <c r="F118" s="247" t="s">
        <v>3721</v>
      </c>
      <c r="G118" s="244"/>
      <c r="H118" s="248">
        <v>11418.299999999999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</v>
      </c>
      <c r="AX118" s="13" t="s">
        <v>89</v>
      </c>
      <c r="AY118" s="254" t="s">
        <v>280</v>
      </c>
    </row>
    <row r="119" s="2" customFormat="1" ht="36" customHeight="1">
      <c r="A119" s="41"/>
      <c r="B119" s="42"/>
      <c r="C119" s="230" t="s">
        <v>341</v>
      </c>
      <c r="D119" s="230" t="s">
        <v>282</v>
      </c>
      <c r="E119" s="231" t="s">
        <v>2553</v>
      </c>
      <c r="F119" s="232" t="s">
        <v>2554</v>
      </c>
      <c r="G119" s="233" t="s">
        <v>235</v>
      </c>
      <c r="H119" s="234">
        <v>570.91499999999996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3722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3723</v>
      </c>
      <c r="G120" s="244"/>
      <c r="H120" s="248">
        <v>484.30500000000001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82</v>
      </c>
      <c r="AY120" s="254" t="s">
        <v>280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3724</v>
      </c>
      <c r="G121" s="244"/>
      <c r="H121" s="248">
        <v>86.609999999999999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82</v>
      </c>
      <c r="AY121" s="254" t="s">
        <v>280</v>
      </c>
    </row>
    <row r="122" s="14" customFormat="1">
      <c r="A122" s="14"/>
      <c r="B122" s="255"/>
      <c r="C122" s="256"/>
      <c r="D122" s="245" t="s">
        <v>288</v>
      </c>
      <c r="E122" s="257" t="s">
        <v>44</v>
      </c>
      <c r="F122" s="258" t="s">
        <v>292</v>
      </c>
      <c r="G122" s="256"/>
      <c r="H122" s="259">
        <v>570.91499999999996</v>
      </c>
      <c r="I122" s="260"/>
      <c r="J122" s="256"/>
      <c r="K122" s="256"/>
      <c r="L122" s="261"/>
      <c r="M122" s="262"/>
      <c r="N122" s="263"/>
      <c r="O122" s="263"/>
      <c r="P122" s="263"/>
      <c r="Q122" s="263"/>
      <c r="R122" s="263"/>
      <c r="S122" s="263"/>
      <c r="T122" s="26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5" t="s">
        <v>288</v>
      </c>
      <c r="AU122" s="265" t="s">
        <v>91</v>
      </c>
      <c r="AV122" s="14" t="s">
        <v>286</v>
      </c>
      <c r="AW122" s="14" t="s">
        <v>42</v>
      </c>
      <c r="AX122" s="14" t="s">
        <v>89</v>
      </c>
      <c r="AY122" s="265" t="s">
        <v>280</v>
      </c>
    </row>
    <row r="123" s="2" customFormat="1" ht="16.5" customHeight="1">
      <c r="A123" s="41"/>
      <c r="B123" s="42"/>
      <c r="C123" s="230" t="s">
        <v>347</v>
      </c>
      <c r="D123" s="230" t="s">
        <v>282</v>
      </c>
      <c r="E123" s="231" t="s">
        <v>312</v>
      </c>
      <c r="F123" s="232" t="s">
        <v>313</v>
      </c>
      <c r="G123" s="233" t="s">
        <v>235</v>
      </c>
      <c r="H123" s="234">
        <v>657.52499999999998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286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3725</v>
      </c>
    </row>
    <row r="124" s="13" customFormat="1">
      <c r="A124" s="13"/>
      <c r="B124" s="243"/>
      <c r="C124" s="244"/>
      <c r="D124" s="245" t="s">
        <v>288</v>
      </c>
      <c r="E124" s="246" t="s">
        <v>44</v>
      </c>
      <c r="F124" s="247" t="s">
        <v>3726</v>
      </c>
      <c r="G124" s="244"/>
      <c r="H124" s="248">
        <v>570.91499999999996</v>
      </c>
      <c r="I124" s="249"/>
      <c r="J124" s="244"/>
      <c r="K124" s="244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91</v>
      </c>
      <c r="AV124" s="13" t="s">
        <v>91</v>
      </c>
      <c r="AW124" s="13" t="s">
        <v>42</v>
      </c>
      <c r="AX124" s="13" t="s">
        <v>82</v>
      </c>
      <c r="AY124" s="254" t="s">
        <v>280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3724</v>
      </c>
      <c r="G125" s="244"/>
      <c r="H125" s="248">
        <v>86.609999999999999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82</v>
      </c>
      <c r="AY125" s="254" t="s">
        <v>280</v>
      </c>
    </row>
    <row r="126" s="14" customFormat="1">
      <c r="A126" s="14"/>
      <c r="B126" s="255"/>
      <c r="C126" s="256"/>
      <c r="D126" s="245" t="s">
        <v>288</v>
      </c>
      <c r="E126" s="257" t="s">
        <v>44</v>
      </c>
      <c r="F126" s="258" t="s">
        <v>292</v>
      </c>
      <c r="G126" s="256"/>
      <c r="H126" s="259">
        <v>657.52499999999998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5" t="s">
        <v>288</v>
      </c>
      <c r="AU126" s="265" t="s">
        <v>91</v>
      </c>
      <c r="AV126" s="14" t="s">
        <v>286</v>
      </c>
      <c r="AW126" s="14" t="s">
        <v>42</v>
      </c>
      <c r="AX126" s="14" t="s">
        <v>89</v>
      </c>
      <c r="AY126" s="265" t="s">
        <v>280</v>
      </c>
    </row>
    <row r="127" s="2" customFormat="1" ht="36" customHeight="1">
      <c r="A127" s="41"/>
      <c r="B127" s="42"/>
      <c r="C127" s="230" t="s">
        <v>356</v>
      </c>
      <c r="D127" s="230" t="s">
        <v>282</v>
      </c>
      <c r="E127" s="231" t="s">
        <v>317</v>
      </c>
      <c r="F127" s="232" t="s">
        <v>318</v>
      </c>
      <c r="G127" s="233" t="s">
        <v>319</v>
      </c>
      <c r="H127" s="234">
        <v>155.898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3727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3724</v>
      </c>
      <c r="G128" s="244"/>
      <c r="H128" s="248">
        <v>86.609999999999999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89</v>
      </c>
      <c r="AY128" s="254" t="s">
        <v>280</v>
      </c>
    </row>
    <row r="129" s="13" customFormat="1">
      <c r="A129" s="13"/>
      <c r="B129" s="243"/>
      <c r="C129" s="244"/>
      <c r="D129" s="245" t="s">
        <v>288</v>
      </c>
      <c r="E129" s="244"/>
      <c r="F129" s="247" t="s">
        <v>3728</v>
      </c>
      <c r="G129" s="244"/>
      <c r="H129" s="248">
        <v>155.898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91</v>
      </c>
      <c r="AV129" s="13" t="s">
        <v>91</v>
      </c>
      <c r="AW129" s="13" t="s">
        <v>4</v>
      </c>
      <c r="AX129" s="13" t="s">
        <v>89</v>
      </c>
      <c r="AY129" s="254" t="s">
        <v>280</v>
      </c>
    </row>
    <row r="130" s="2" customFormat="1" ht="36" customHeight="1">
      <c r="A130" s="41"/>
      <c r="B130" s="42"/>
      <c r="C130" s="230" t="s">
        <v>363</v>
      </c>
      <c r="D130" s="230" t="s">
        <v>282</v>
      </c>
      <c r="E130" s="231" t="s">
        <v>324</v>
      </c>
      <c r="F130" s="232" t="s">
        <v>325</v>
      </c>
      <c r="G130" s="233" t="s">
        <v>235</v>
      </c>
      <c r="H130" s="234">
        <v>484.30500000000001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286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3729</v>
      </c>
    </row>
    <row r="131" s="13" customFormat="1">
      <c r="A131" s="13"/>
      <c r="B131" s="243"/>
      <c r="C131" s="244"/>
      <c r="D131" s="245" t="s">
        <v>288</v>
      </c>
      <c r="E131" s="246" t="s">
        <v>3694</v>
      </c>
      <c r="F131" s="247" t="s">
        <v>3730</v>
      </c>
      <c r="G131" s="244"/>
      <c r="H131" s="248">
        <v>484.30500000000001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288</v>
      </c>
      <c r="AU131" s="254" t="s">
        <v>91</v>
      </c>
      <c r="AV131" s="13" t="s">
        <v>91</v>
      </c>
      <c r="AW131" s="13" t="s">
        <v>42</v>
      </c>
      <c r="AX131" s="13" t="s">
        <v>89</v>
      </c>
      <c r="AY131" s="254" t="s">
        <v>280</v>
      </c>
    </row>
    <row r="132" s="12" customFormat="1" ht="22.8" customHeight="1">
      <c r="A132" s="12"/>
      <c r="B132" s="214"/>
      <c r="C132" s="215"/>
      <c r="D132" s="216" t="s">
        <v>81</v>
      </c>
      <c r="E132" s="228" t="s">
        <v>91</v>
      </c>
      <c r="F132" s="228" t="s">
        <v>334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SUM(P133:P138)</f>
        <v>0</v>
      </c>
      <c r="Q132" s="222"/>
      <c r="R132" s="223">
        <f>SUM(R133:R138)</f>
        <v>26.712102480000002</v>
      </c>
      <c r="S132" s="222"/>
      <c r="T132" s="224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89</v>
      </c>
      <c r="AT132" s="226" t="s">
        <v>81</v>
      </c>
      <c r="AU132" s="226" t="s">
        <v>89</v>
      </c>
      <c r="AY132" s="225" t="s">
        <v>280</v>
      </c>
      <c r="BK132" s="227">
        <f>SUM(BK133:BK138)</f>
        <v>0</v>
      </c>
    </row>
    <row r="133" s="2" customFormat="1" ht="36" customHeight="1">
      <c r="A133" s="41"/>
      <c r="B133" s="42"/>
      <c r="C133" s="230" t="s">
        <v>8</v>
      </c>
      <c r="D133" s="230" t="s">
        <v>282</v>
      </c>
      <c r="E133" s="231" t="s">
        <v>2184</v>
      </c>
      <c r="F133" s="232" t="s">
        <v>2185</v>
      </c>
      <c r="G133" s="233" t="s">
        <v>235</v>
      </c>
      <c r="H133" s="234">
        <v>3.4860000000000002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2.1600000000000001</v>
      </c>
      <c r="R133" s="239">
        <f>Q133*H133</f>
        <v>7.5297600000000013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3731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3732</v>
      </c>
      <c r="G134" s="244"/>
      <c r="H134" s="248">
        <v>3.4860000000000002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89</v>
      </c>
      <c r="AY134" s="254" t="s">
        <v>280</v>
      </c>
    </row>
    <row r="135" s="2" customFormat="1" ht="36" customHeight="1">
      <c r="A135" s="41"/>
      <c r="B135" s="42"/>
      <c r="C135" s="230" t="s">
        <v>374</v>
      </c>
      <c r="D135" s="230" t="s">
        <v>282</v>
      </c>
      <c r="E135" s="231" t="s">
        <v>3733</v>
      </c>
      <c r="F135" s="232" t="s">
        <v>3734</v>
      </c>
      <c r="G135" s="233" t="s">
        <v>235</v>
      </c>
      <c r="H135" s="234">
        <v>1.7430000000000001</v>
      </c>
      <c r="I135" s="235"/>
      <c r="J135" s="236">
        <f>ROUND(I135*H135,2)</f>
        <v>0</v>
      </c>
      <c r="K135" s="232" t="s">
        <v>285</v>
      </c>
      <c r="L135" s="47"/>
      <c r="M135" s="237" t="s">
        <v>44</v>
      </c>
      <c r="N135" s="238" t="s">
        <v>53</v>
      </c>
      <c r="O135" s="87"/>
      <c r="P135" s="239">
        <f>O135*H135</f>
        <v>0</v>
      </c>
      <c r="Q135" s="239">
        <v>1.98</v>
      </c>
      <c r="R135" s="239">
        <f>Q135*H135</f>
        <v>3.4511400000000001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286</v>
      </c>
      <c r="AT135" s="241" t="s">
        <v>282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286</v>
      </c>
      <c r="BM135" s="241" t="s">
        <v>3735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3736</v>
      </c>
      <c r="G136" s="244"/>
      <c r="H136" s="248">
        <v>1.7430000000000001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89</v>
      </c>
      <c r="AY136" s="254" t="s">
        <v>280</v>
      </c>
    </row>
    <row r="137" s="2" customFormat="1" ht="24" customHeight="1">
      <c r="A137" s="41"/>
      <c r="B137" s="42"/>
      <c r="C137" s="230" t="s">
        <v>378</v>
      </c>
      <c r="D137" s="230" t="s">
        <v>282</v>
      </c>
      <c r="E137" s="231" t="s">
        <v>2267</v>
      </c>
      <c r="F137" s="232" t="s">
        <v>2268</v>
      </c>
      <c r="G137" s="233" t="s">
        <v>235</v>
      </c>
      <c r="H137" s="234">
        <v>6.9720000000000004</v>
      </c>
      <c r="I137" s="235"/>
      <c r="J137" s="236">
        <f>ROUND(I137*H137,2)</f>
        <v>0</v>
      </c>
      <c r="K137" s="232" t="s">
        <v>285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2.2563399999999998</v>
      </c>
      <c r="R137" s="239">
        <f>Q137*H137</f>
        <v>15.73120248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286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3737</v>
      </c>
    </row>
    <row r="138" s="13" customFormat="1">
      <c r="A138" s="13"/>
      <c r="B138" s="243"/>
      <c r="C138" s="244"/>
      <c r="D138" s="245" t="s">
        <v>288</v>
      </c>
      <c r="E138" s="246" t="s">
        <v>44</v>
      </c>
      <c r="F138" s="247" t="s">
        <v>3738</v>
      </c>
      <c r="G138" s="244"/>
      <c r="H138" s="248">
        <v>6.9720000000000004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91</v>
      </c>
      <c r="AV138" s="13" t="s">
        <v>91</v>
      </c>
      <c r="AW138" s="13" t="s">
        <v>42</v>
      </c>
      <c r="AX138" s="13" t="s">
        <v>89</v>
      </c>
      <c r="AY138" s="254" t="s">
        <v>280</v>
      </c>
    </row>
    <row r="139" s="12" customFormat="1" ht="22.8" customHeight="1">
      <c r="A139" s="12"/>
      <c r="B139" s="214"/>
      <c r="C139" s="215"/>
      <c r="D139" s="216" t="s">
        <v>81</v>
      </c>
      <c r="E139" s="228" t="s">
        <v>297</v>
      </c>
      <c r="F139" s="228" t="s">
        <v>409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SUM(P140:P143)</f>
        <v>0</v>
      </c>
      <c r="Q139" s="222"/>
      <c r="R139" s="223">
        <f>SUM(R140:R143)</f>
        <v>0.20000000000000001</v>
      </c>
      <c r="S139" s="222"/>
      <c r="T139" s="224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89</v>
      </c>
      <c r="AT139" s="226" t="s">
        <v>81</v>
      </c>
      <c r="AU139" s="226" t="s">
        <v>89</v>
      </c>
      <c r="AY139" s="225" t="s">
        <v>280</v>
      </c>
      <c r="BK139" s="227">
        <f>SUM(BK140:BK143)</f>
        <v>0</v>
      </c>
    </row>
    <row r="140" s="2" customFormat="1" ht="24" customHeight="1">
      <c r="A140" s="41"/>
      <c r="B140" s="42"/>
      <c r="C140" s="230" t="s">
        <v>384</v>
      </c>
      <c r="D140" s="230" t="s">
        <v>282</v>
      </c>
      <c r="E140" s="231" t="s">
        <v>3739</v>
      </c>
      <c r="F140" s="232" t="s">
        <v>3740</v>
      </c>
      <c r="G140" s="233" t="s">
        <v>431</v>
      </c>
      <c r="H140" s="234">
        <v>1</v>
      </c>
      <c r="I140" s="235"/>
      <c r="J140" s="236">
        <f>ROUND(I140*H140,2)</f>
        <v>0</v>
      </c>
      <c r="K140" s="232" t="s">
        <v>44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3741</v>
      </c>
    </row>
    <row r="141" s="2" customFormat="1">
      <c r="A141" s="41"/>
      <c r="B141" s="42"/>
      <c r="C141" s="43"/>
      <c r="D141" s="245" t="s">
        <v>360</v>
      </c>
      <c r="E141" s="43"/>
      <c r="F141" s="276" t="s">
        <v>3742</v>
      </c>
      <c r="G141" s="43"/>
      <c r="H141" s="43"/>
      <c r="I141" s="150"/>
      <c r="J141" s="43"/>
      <c r="K141" s="43"/>
      <c r="L141" s="47"/>
      <c r="M141" s="277"/>
      <c r="N141" s="278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360</v>
      </c>
      <c r="AU141" s="19" t="s">
        <v>91</v>
      </c>
    </row>
    <row r="142" s="2" customFormat="1" ht="16.5" customHeight="1">
      <c r="A142" s="41"/>
      <c r="B142" s="42"/>
      <c r="C142" s="230" t="s">
        <v>388</v>
      </c>
      <c r="D142" s="230" t="s">
        <v>282</v>
      </c>
      <c r="E142" s="231" t="s">
        <v>3743</v>
      </c>
      <c r="F142" s="232" t="s">
        <v>3744</v>
      </c>
      <c r="G142" s="233" t="s">
        <v>431</v>
      </c>
      <c r="H142" s="234">
        <v>1</v>
      </c>
      <c r="I142" s="235"/>
      <c r="J142" s="236">
        <f>ROUND(I142*H142,2)</f>
        <v>0</v>
      </c>
      <c r="K142" s="232" t="s">
        <v>44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0.20000000000000001</v>
      </c>
      <c r="R142" s="239">
        <f>Q142*H142</f>
        <v>0.20000000000000001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286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3745</v>
      </c>
    </row>
    <row r="143" s="2" customFormat="1">
      <c r="A143" s="41"/>
      <c r="B143" s="42"/>
      <c r="C143" s="43"/>
      <c r="D143" s="245" t="s">
        <v>360</v>
      </c>
      <c r="E143" s="43"/>
      <c r="F143" s="276" t="s">
        <v>3746</v>
      </c>
      <c r="G143" s="43"/>
      <c r="H143" s="43"/>
      <c r="I143" s="150"/>
      <c r="J143" s="43"/>
      <c r="K143" s="43"/>
      <c r="L143" s="47"/>
      <c r="M143" s="277"/>
      <c r="N143" s="278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360</v>
      </c>
      <c r="AU143" s="19" t="s">
        <v>91</v>
      </c>
    </row>
    <row r="144" s="12" customFormat="1" ht="22.8" customHeight="1">
      <c r="A144" s="12"/>
      <c r="B144" s="214"/>
      <c r="C144" s="215"/>
      <c r="D144" s="216" t="s">
        <v>81</v>
      </c>
      <c r="E144" s="228" t="s">
        <v>701</v>
      </c>
      <c r="F144" s="228" t="s">
        <v>702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P145</f>
        <v>0</v>
      </c>
      <c r="Q144" s="222"/>
      <c r="R144" s="223">
        <f>R145</f>
        <v>0</v>
      </c>
      <c r="S144" s="222"/>
      <c r="T144" s="224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89</v>
      </c>
      <c r="AT144" s="226" t="s">
        <v>81</v>
      </c>
      <c r="AU144" s="226" t="s">
        <v>89</v>
      </c>
      <c r="AY144" s="225" t="s">
        <v>280</v>
      </c>
      <c r="BK144" s="227">
        <f>BK145</f>
        <v>0</v>
      </c>
    </row>
    <row r="145" s="2" customFormat="1" ht="36" customHeight="1">
      <c r="A145" s="41"/>
      <c r="B145" s="42"/>
      <c r="C145" s="230" t="s">
        <v>394</v>
      </c>
      <c r="D145" s="230" t="s">
        <v>282</v>
      </c>
      <c r="E145" s="231" t="s">
        <v>3747</v>
      </c>
      <c r="F145" s="232" t="s">
        <v>3748</v>
      </c>
      <c r="G145" s="233" t="s">
        <v>319</v>
      </c>
      <c r="H145" s="234">
        <v>26.911999999999999</v>
      </c>
      <c r="I145" s="235"/>
      <c r="J145" s="236">
        <f>ROUND(I145*H145,2)</f>
        <v>0</v>
      </c>
      <c r="K145" s="232" t="s">
        <v>285</v>
      </c>
      <c r="L145" s="47"/>
      <c r="M145" s="304" t="s">
        <v>44</v>
      </c>
      <c r="N145" s="305" t="s">
        <v>53</v>
      </c>
      <c r="O145" s="306"/>
      <c r="P145" s="307">
        <f>O145*H145</f>
        <v>0</v>
      </c>
      <c r="Q145" s="307">
        <v>0</v>
      </c>
      <c r="R145" s="307">
        <f>Q145*H145</f>
        <v>0</v>
      </c>
      <c r="S145" s="307">
        <v>0</v>
      </c>
      <c r="T145" s="308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3749</v>
      </c>
    </row>
    <row r="146" s="2" customFormat="1" ht="6.96" customHeight="1">
      <c r="A146" s="41"/>
      <c r="B146" s="62"/>
      <c r="C146" s="63"/>
      <c r="D146" s="63"/>
      <c r="E146" s="63"/>
      <c r="F146" s="63"/>
      <c r="G146" s="63"/>
      <c r="H146" s="63"/>
      <c r="I146" s="179"/>
      <c r="J146" s="63"/>
      <c r="K146" s="63"/>
      <c r="L146" s="47"/>
      <c r="M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</sheetData>
  <sheetProtection sheet="1" autoFilter="0" formatColumns="0" formatRows="0" objects="1" scenarios="1" spinCount="100000" saltValue="0I7xNYbmz8HPxdw6qJTlq76W2YqIw1IqMw7wQ4K6+LtHM4bjutCOFRlkJRsBi1f+clX0vx5B4OxsEH90p5usqw==" hashValue="9Hn7RkEyahkDS3V7C/g+XR3kTyZTbUr0OKhks/doIXRsii2XqICXzvzEEJNYXeLO69/LpDtrYZ1fqIEYfrEbWg==" algorithmName="SHA-512" password="CC35"/>
  <autoFilter ref="C89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  <c r="AZ2" s="142" t="s">
        <v>199</v>
      </c>
      <c r="BA2" s="142" t="s">
        <v>200</v>
      </c>
      <c r="BB2" s="142" t="s">
        <v>201</v>
      </c>
      <c r="BC2" s="142" t="s">
        <v>202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203</v>
      </c>
      <c r="BA3" s="142" t="s">
        <v>204</v>
      </c>
      <c r="BB3" s="142" t="s">
        <v>201</v>
      </c>
      <c r="BC3" s="142" t="s">
        <v>205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207</v>
      </c>
      <c r="BA4" s="142" t="s">
        <v>208</v>
      </c>
      <c r="BB4" s="142" t="s">
        <v>201</v>
      </c>
      <c r="BC4" s="142" t="s">
        <v>209</v>
      </c>
      <c r="BD4" s="142" t="s">
        <v>91</v>
      </c>
    </row>
    <row r="5" s="1" customFormat="1" ht="6.96" customHeight="1">
      <c r="B5" s="22"/>
      <c r="I5" s="141"/>
      <c r="L5" s="22"/>
      <c r="AZ5" s="142" t="s">
        <v>210</v>
      </c>
      <c r="BA5" s="142" t="s">
        <v>211</v>
      </c>
      <c r="BB5" s="142" t="s">
        <v>201</v>
      </c>
      <c r="BC5" s="142" t="s">
        <v>212</v>
      </c>
      <c r="BD5" s="142" t="s">
        <v>91</v>
      </c>
    </row>
    <row r="6" s="1" customFormat="1" ht="12" customHeight="1">
      <c r="B6" s="22"/>
      <c r="D6" s="148" t="s">
        <v>16</v>
      </c>
      <c r="I6" s="141"/>
      <c r="L6" s="22"/>
      <c r="AZ6" s="142" t="s">
        <v>213</v>
      </c>
      <c r="BA6" s="142" t="s">
        <v>214</v>
      </c>
      <c r="BB6" s="142" t="s">
        <v>201</v>
      </c>
      <c r="BC6" s="142" t="s">
        <v>215</v>
      </c>
      <c r="BD6" s="142" t="s">
        <v>91</v>
      </c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  <c r="AZ7" s="142" t="s">
        <v>216</v>
      </c>
      <c r="BA7" s="142" t="s">
        <v>217</v>
      </c>
      <c r="BB7" s="142" t="s">
        <v>218</v>
      </c>
      <c r="BC7" s="142" t="s">
        <v>219</v>
      </c>
      <c r="BD7" s="142" t="s">
        <v>91</v>
      </c>
    </row>
    <row r="8" s="1" customFormat="1" ht="12" customHeight="1">
      <c r="B8" s="22"/>
      <c r="D8" s="148" t="s">
        <v>220</v>
      </c>
      <c r="I8" s="141"/>
      <c r="L8" s="22"/>
      <c r="AZ8" s="142" t="s">
        <v>221</v>
      </c>
      <c r="BA8" s="142" t="s">
        <v>222</v>
      </c>
      <c r="BB8" s="142" t="s">
        <v>201</v>
      </c>
      <c r="BC8" s="142" t="s">
        <v>223</v>
      </c>
      <c r="BD8" s="142" t="s">
        <v>91</v>
      </c>
    </row>
    <row r="9" s="2" customFormat="1" ht="16.5" customHeight="1">
      <c r="A9" s="41"/>
      <c r="B9" s="47"/>
      <c r="C9" s="41"/>
      <c r="D9" s="41"/>
      <c r="E9" s="149" t="s">
        <v>224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142" t="s">
        <v>225</v>
      </c>
      <c r="BA9" s="142" t="s">
        <v>226</v>
      </c>
      <c r="BB9" s="142" t="s">
        <v>201</v>
      </c>
      <c r="BC9" s="142" t="s">
        <v>227</v>
      </c>
      <c r="BD9" s="142" t="s">
        <v>91</v>
      </c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142" t="s">
        <v>229</v>
      </c>
      <c r="BA10" s="142" t="s">
        <v>230</v>
      </c>
      <c r="BB10" s="142" t="s">
        <v>201</v>
      </c>
      <c r="BC10" s="142" t="s">
        <v>231</v>
      </c>
      <c r="BD10" s="142" t="s">
        <v>91</v>
      </c>
    </row>
    <row r="11" s="2" customFormat="1" ht="16.5" customHeight="1">
      <c r="A11" s="41"/>
      <c r="B11" s="47"/>
      <c r="C11" s="41"/>
      <c r="D11" s="41"/>
      <c r="E11" s="152" t="s">
        <v>232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142" t="s">
        <v>233</v>
      </c>
      <c r="BA11" s="142" t="s">
        <v>234</v>
      </c>
      <c r="BB11" s="142" t="s">
        <v>235</v>
      </c>
      <c r="BC11" s="142" t="s">
        <v>236</v>
      </c>
      <c r="BD11" s="142" t="s">
        <v>91</v>
      </c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ROUND(J109,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ROUND((SUM(BE109:BE676)),  2)</f>
        <v>0</v>
      </c>
      <c r="G35" s="41"/>
      <c r="H35" s="41"/>
      <c r="I35" s="168">
        <v>0.20999999999999999</v>
      </c>
      <c r="J35" s="167">
        <f>ROUND(((SUM(BE109:BE676))*I35),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ROUND((SUM(BF109:BF676)),  2)</f>
        <v>0</v>
      </c>
      <c r="G36" s="41"/>
      <c r="H36" s="41"/>
      <c r="I36" s="168">
        <v>0.14999999999999999</v>
      </c>
      <c r="J36" s="167">
        <f>ROUND(((SUM(BF109:BF676))*I36),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ROUND((SUM(BG109:BG676)),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ROUND((SUM(BH109:BH676)),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ROUND((SUM(BI109:BI676)),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01a - ASŘ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J109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J110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J111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243</v>
      </c>
      <c r="E66" s="198"/>
      <c r="F66" s="198"/>
      <c r="G66" s="198"/>
      <c r="H66" s="198"/>
      <c r="I66" s="199"/>
      <c r="J66" s="200">
        <f>J136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244</v>
      </c>
      <c r="E67" s="198"/>
      <c r="F67" s="198"/>
      <c r="G67" s="198"/>
      <c r="H67" s="198"/>
      <c r="I67" s="199"/>
      <c r="J67" s="200">
        <f>J181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245</v>
      </c>
      <c r="E68" s="198"/>
      <c r="F68" s="198"/>
      <c r="G68" s="198"/>
      <c r="H68" s="198"/>
      <c r="I68" s="199"/>
      <c r="J68" s="200">
        <f>J214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246</v>
      </c>
      <c r="E69" s="198"/>
      <c r="F69" s="198"/>
      <c r="G69" s="198"/>
      <c r="H69" s="198"/>
      <c r="I69" s="199"/>
      <c r="J69" s="200">
        <f>J236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247</v>
      </c>
      <c r="E70" s="198"/>
      <c r="F70" s="198"/>
      <c r="G70" s="198"/>
      <c r="H70" s="198"/>
      <c r="I70" s="199"/>
      <c r="J70" s="200">
        <f>J299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248</v>
      </c>
      <c r="E71" s="198"/>
      <c r="F71" s="198"/>
      <c r="G71" s="198"/>
      <c r="H71" s="198"/>
      <c r="I71" s="199"/>
      <c r="J71" s="200">
        <f>J324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89"/>
      <c r="C72" s="190"/>
      <c r="D72" s="191" t="s">
        <v>249</v>
      </c>
      <c r="E72" s="192"/>
      <c r="F72" s="192"/>
      <c r="G72" s="192"/>
      <c r="H72" s="192"/>
      <c r="I72" s="193"/>
      <c r="J72" s="194">
        <f>J326</f>
        <v>0</v>
      </c>
      <c r="K72" s="190"/>
      <c r="L72" s="19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96"/>
      <c r="C73" s="128"/>
      <c r="D73" s="197" t="s">
        <v>250</v>
      </c>
      <c r="E73" s="198"/>
      <c r="F73" s="198"/>
      <c r="G73" s="198"/>
      <c r="H73" s="198"/>
      <c r="I73" s="199"/>
      <c r="J73" s="200">
        <f>J327</f>
        <v>0</v>
      </c>
      <c r="K73" s="128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96"/>
      <c r="C74" s="128"/>
      <c r="D74" s="197" t="s">
        <v>251</v>
      </c>
      <c r="E74" s="198"/>
      <c r="F74" s="198"/>
      <c r="G74" s="198"/>
      <c r="H74" s="198"/>
      <c r="I74" s="199"/>
      <c r="J74" s="200">
        <f>J362</f>
        <v>0</v>
      </c>
      <c r="K74" s="128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96"/>
      <c r="C75" s="128"/>
      <c r="D75" s="197" t="s">
        <v>252</v>
      </c>
      <c r="E75" s="198"/>
      <c r="F75" s="198"/>
      <c r="G75" s="198"/>
      <c r="H75" s="198"/>
      <c r="I75" s="199"/>
      <c r="J75" s="200">
        <f>J417</f>
        <v>0</v>
      </c>
      <c r="K75" s="128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96"/>
      <c r="C76" s="128"/>
      <c r="D76" s="197" t="s">
        <v>253</v>
      </c>
      <c r="E76" s="198"/>
      <c r="F76" s="198"/>
      <c r="G76" s="198"/>
      <c r="H76" s="198"/>
      <c r="I76" s="199"/>
      <c r="J76" s="200">
        <f>J470</f>
        <v>0</v>
      </c>
      <c r="K76" s="128"/>
      <c r="L76" s="20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96"/>
      <c r="C77" s="128"/>
      <c r="D77" s="197" t="s">
        <v>254</v>
      </c>
      <c r="E77" s="198"/>
      <c r="F77" s="198"/>
      <c r="G77" s="198"/>
      <c r="H77" s="198"/>
      <c r="I77" s="199"/>
      <c r="J77" s="200">
        <f>J487</f>
        <v>0</v>
      </c>
      <c r="K77" s="128"/>
      <c r="L77" s="20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96"/>
      <c r="C78" s="128"/>
      <c r="D78" s="197" t="s">
        <v>255</v>
      </c>
      <c r="E78" s="198"/>
      <c r="F78" s="198"/>
      <c r="G78" s="198"/>
      <c r="H78" s="198"/>
      <c r="I78" s="199"/>
      <c r="J78" s="200">
        <f>J491</f>
        <v>0</v>
      </c>
      <c r="K78" s="128"/>
      <c r="L78" s="20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96"/>
      <c r="C79" s="128"/>
      <c r="D79" s="197" t="s">
        <v>256</v>
      </c>
      <c r="E79" s="198"/>
      <c r="F79" s="198"/>
      <c r="G79" s="198"/>
      <c r="H79" s="198"/>
      <c r="I79" s="199"/>
      <c r="J79" s="200">
        <f>J515</f>
        <v>0</v>
      </c>
      <c r="K79" s="128"/>
      <c r="L79" s="20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96"/>
      <c r="C80" s="128"/>
      <c r="D80" s="197" t="s">
        <v>257</v>
      </c>
      <c r="E80" s="198"/>
      <c r="F80" s="198"/>
      <c r="G80" s="198"/>
      <c r="H80" s="198"/>
      <c r="I80" s="199"/>
      <c r="J80" s="200">
        <f>J527</f>
        <v>0</v>
      </c>
      <c r="K80" s="128"/>
      <c r="L80" s="20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96"/>
      <c r="C81" s="128"/>
      <c r="D81" s="197" t="s">
        <v>258</v>
      </c>
      <c r="E81" s="198"/>
      <c r="F81" s="198"/>
      <c r="G81" s="198"/>
      <c r="H81" s="198"/>
      <c r="I81" s="199"/>
      <c r="J81" s="200">
        <f>J539</f>
        <v>0</v>
      </c>
      <c r="K81" s="128"/>
      <c r="L81" s="20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96"/>
      <c r="C82" s="128"/>
      <c r="D82" s="197" t="s">
        <v>259</v>
      </c>
      <c r="E82" s="198"/>
      <c r="F82" s="198"/>
      <c r="G82" s="198"/>
      <c r="H82" s="198"/>
      <c r="I82" s="199"/>
      <c r="J82" s="200">
        <f>J567</f>
        <v>0</v>
      </c>
      <c r="K82" s="128"/>
      <c r="L82" s="20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96"/>
      <c r="C83" s="128"/>
      <c r="D83" s="197" t="s">
        <v>260</v>
      </c>
      <c r="E83" s="198"/>
      <c r="F83" s="198"/>
      <c r="G83" s="198"/>
      <c r="H83" s="198"/>
      <c r="I83" s="199"/>
      <c r="J83" s="200">
        <f>J602</f>
        <v>0</v>
      </c>
      <c r="K83" s="128"/>
      <c r="L83" s="20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96"/>
      <c r="C84" s="128"/>
      <c r="D84" s="197" t="s">
        <v>261</v>
      </c>
      <c r="E84" s="198"/>
      <c r="F84" s="198"/>
      <c r="G84" s="198"/>
      <c r="H84" s="198"/>
      <c r="I84" s="199"/>
      <c r="J84" s="200">
        <f>J610</f>
        <v>0</v>
      </c>
      <c r="K84" s="128"/>
      <c r="L84" s="20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9.92" customHeight="1">
      <c r="A85" s="10"/>
      <c r="B85" s="196"/>
      <c r="C85" s="128"/>
      <c r="D85" s="197" t="s">
        <v>262</v>
      </c>
      <c r="E85" s="198"/>
      <c r="F85" s="198"/>
      <c r="G85" s="198"/>
      <c r="H85" s="198"/>
      <c r="I85" s="199"/>
      <c r="J85" s="200">
        <f>J620</f>
        <v>0</v>
      </c>
      <c r="K85" s="128"/>
      <c r="L85" s="201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10" customFormat="1" ht="19.92" customHeight="1">
      <c r="A86" s="10"/>
      <c r="B86" s="196"/>
      <c r="C86" s="128"/>
      <c r="D86" s="197" t="s">
        <v>263</v>
      </c>
      <c r="E86" s="198"/>
      <c r="F86" s="198"/>
      <c r="G86" s="198"/>
      <c r="H86" s="198"/>
      <c r="I86" s="199"/>
      <c r="J86" s="200">
        <f>J650</f>
        <v>0</v>
      </c>
      <c r="K86" s="128"/>
      <c r="L86" s="201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="10" customFormat="1" ht="19.92" customHeight="1">
      <c r="A87" s="10"/>
      <c r="B87" s="196"/>
      <c r="C87" s="128"/>
      <c r="D87" s="197" t="s">
        <v>264</v>
      </c>
      <c r="E87" s="198"/>
      <c r="F87" s="198"/>
      <c r="G87" s="198"/>
      <c r="H87" s="198"/>
      <c r="I87" s="199"/>
      <c r="J87" s="200">
        <f>J657</f>
        <v>0</v>
      </c>
      <c r="K87" s="128"/>
      <c r="L87" s="201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="2" customFormat="1" ht="21.84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62"/>
      <c r="C89" s="63"/>
      <c r="D89" s="63"/>
      <c r="E89" s="63"/>
      <c r="F89" s="63"/>
      <c r="G89" s="63"/>
      <c r="H89" s="63"/>
      <c r="I89" s="179"/>
      <c r="J89" s="63"/>
      <c r="K89" s="6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3" s="2" customFormat="1" ht="6.96" customHeight="1">
      <c r="A93" s="41"/>
      <c r="B93" s="64"/>
      <c r="C93" s="65"/>
      <c r="D93" s="65"/>
      <c r="E93" s="65"/>
      <c r="F93" s="65"/>
      <c r="G93" s="65"/>
      <c r="H93" s="65"/>
      <c r="I93" s="182"/>
      <c r="J93" s="65"/>
      <c r="K93" s="65"/>
      <c r="L93" s="15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24.96" customHeight="1">
      <c r="A94" s="41"/>
      <c r="B94" s="42"/>
      <c r="C94" s="25" t="s">
        <v>265</v>
      </c>
      <c r="D94" s="43"/>
      <c r="E94" s="43"/>
      <c r="F94" s="43"/>
      <c r="G94" s="43"/>
      <c r="H94" s="43"/>
      <c r="I94" s="150"/>
      <c r="J94" s="43"/>
      <c r="K94" s="43"/>
      <c r="L94" s="15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6.96" customHeight="1">
      <c r="A95" s="41"/>
      <c r="B95" s="42"/>
      <c r="C95" s="43"/>
      <c r="D95" s="43"/>
      <c r="E95" s="43"/>
      <c r="F95" s="43"/>
      <c r="G95" s="43"/>
      <c r="H95" s="43"/>
      <c r="I95" s="150"/>
      <c r="J95" s="43"/>
      <c r="K95" s="43"/>
      <c r="L95" s="15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12" customHeight="1">
      <c r="A96" s="41"/>
      <c r="B96" s="42"/>
      <c r="C96" s="34" t="s">
        <v>16</v>
      </c>
      <c r="D96" s="43"/>
      <c r="E96" s="43"/>
      <c r="F96" s="43"/>
      <c r="G96" s="43"/>
      <c r="H96" s="43"/>
      <c r="I96" s="150"/>
      <c r="J96" s="43"/>
      <c r="K96" s="43"/>
      <c r="L96" s="15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2" customFormat="1" ht="16.5" customHeight="1">
      <c r="A97" s="41"/>
      <c r="B97" s="42"/>
      <c r="C97" s="43"/>
      <c r="D97" s="43"/>
      <c r="E97" s="183" t="str">
        <f>E7</f>
        <v>Revitalizace Jižního náměstí</v>
      </c>
      <c r="F97" s="34"/>
      <c r="G97" s="34"/>
      <c r="H97" s="34"/>
      <c r="I97" s="150"/>
      <c r="J97" s="43"/>
      <c r="K97" s="43"/>
      <c r="L97" s="15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="1" customFormat="1" ht="12" customHeight="1">
      <c r="B98" s="23"/>
      <c r="C98" s="34" t="s">
        <v>220</v>
      </c>
      <c r="D98" s="24"/>
      <c r="E98" s="24"/>
      <c r="F98" s="24"/>
      <c r="G98" s="24"/>
      <c r="H98" s="24"/>
      <c r="I98" s="141"/>
      <c r="J98" s="24"/>
      <c r="K98" s="24"/>
      <c r="L98" s="22"/>
    </row>
    <row r="99" s="2" customFormat="1" ht="16.5" customHeight="1">
      <c r="A99" s="41"/>
      <c r="B99" s="42"/>
      <c r="C99" s="43"/>
      <c r="D99" s="43"/>
      <c r="E99" s="183" t="s">
        <v>224</v>
      </c>
      <c r="F99" s="43"/>
      <c r="G99" s="43"/>
      <c r="H99" s="43"/>
      <c r="I99" s="150"/>
      <c r="J99" s="43"/>
      <c r="K99" s="43"/>
      <c r="L99" s="15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="2" customFormat="1" ht="12" customHeight="1">
      <c r="A100" s="41"/>
      <c r="B100" s="42"/>
      <c r="C100" s="34" t="s">
        <v>228</v>
      </c>
      <c r="D100" s="43"/>
      <c r="E100" s="43"/>
      <c r="F100" s="43"/>
      <c r="G100" s="43"/>
      <c r="H100" s="43"/>
      <c r="I100" s="150"/>
      <c r="J100" s="43"/>
      <c r="K100" s="43"/>
      <c r="L100" s="15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="2" customFormat="1" ht="16.5" customHeight="1">
      <c r="A101" s="41"/>
      <c r="B101" s="42"/>
      <c r="C101" s="43"/>
      <c r="D101" s="43"/>
      <c r="E101" s="72" t="str">
        <f>E11</f>
        <v>01a - ASŘ</v>
      </c>
      <c r="F101" s="43"/>
      <c r="G101" s="43"/>
      <c r="H101" s="43"/>
      <c r="I101" s="150"/>
      <c r="J101" s="43"/>
      <c r="K101" s="43"/>
      <c r="L101" s="15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="2" customFormat="1" ht="6.96" customHeight="1">
      <c r="A102" s="41"/>
      <c r="B102" s="42"/>
      <c r="C102" s="43"/>
      <c r="D102" s="43"/>
      <c r="E102" s="43"/>
      <c r="F102" s="43"/>
      <c r="G102" s="43"/>
      <c r="H102" s="43"/>
      <c r="I102" s="150"/>
      <c r="J102" s="43"/>
      <c r="K102" s="43"/>
      <c r="L102" s="15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="2" customFormat="1" ht="12" customHeight="1">
      <c r="A103" s="41"/>
      <c r="B103" s="42"/>
      <c r="C103" s="34" t="s">
        <v>22</v>
      </c>
      <c r="D103" s="43"/>
      <c r="E103" s="43"/>
      <c r="F103" s="29" t="str">
        <f>F14</f>
        <v>Praha 14</v>
      </c>
      <c r="G103" s="43"/>
      <c r="H103" s="43"/>
      <c r="I103" s="153" t="s">
        <v>24</v>
      </c>
      <c r="J103" s="75" t="str">
        <f>IF(J14="","",J14)</f>
        <v>17. 10. 2019</v>
      </c>
      <c r="K103" s="43"/>
      <c r="L103" s="15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="2" customFormat="1" ht="6.96" customHeight="1">
      <c r="A104" s="41"/>
      <c r="B104" s="42"/>
      <c r="C104" s="43"/>
      <c r="D104" s="43"/>
      <c r="E104" s="43"/>
      <c r="F104" s="43"/>
      <c r="G104" s="43"/>
      <c r="H104" s="43"/>
      <c r="I104" s="150"/>
      <c r="J104" s="43"/>
      <c r="K104" s="43"/>
      <c r="L104" s="15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="2" customFormat="1" ht="27.9" customHeight="1">
      <c r="A105" s="41"/>
      <c r="B105" s="42"/>
      <c r="C105" s="34" t="s">
        <v>30</v>
      </c>
      <c r="D105" s="43"/>
      <c r="E105" s="43"/>
      <c r="F105" s="29" t="str">
        <f>E17</f>
        <v>TSK hl. m. Prahy a.s.</v>
      </c>
      <c r="G105" s="43"/>
      <c r="H105" s="43"/>
      <c r="I105" s="153" t="s">
        <v>38</v>
      </c>
      <c r="J105" s="39" t="str">
        <f>E23</f>
        <v>d plus projektová a inženýrská a.s.</v>
      </c>
      <c r="K105" s="43"/>
      <c r="L105" s="15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="2" customFormat="1" ht="15.15" customHeight="1">
      <c r="A106" s="41"/>
      <c r="B106" s="42"/>
      <c r="C106" s="34" t="s">
        <v>36</v>
      </c>
      <c r="D106" s="43"/>
      <c r="E106" s="43"/>
      <c r="F106" s="29" t="str">
        <f>IF(E20="","",E20)</f>
        <v>Vyplň údaj</v>
      </c>
      <c r="G106" s="43"/>
      <c r="H106" s="43"/>
      <c r="I106" s="153" t="s">
        <v>43</v>
      </c>
      <c r="J106" s="39" t="str">
        <f>E26</f>
        <v xml:space="preserve"> </v>
      </c>
      <c r="K106" s="43"/>
      <c r="L106" s="15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="2" customFormat="1" ht="10.32" customHeight="1">
      <c r="A107" s="41"/>
      <c r="B107" s="42"/>
      <c r="C107" s="43"/>
      <c r="D107" s="43"/>
      <c r="E107" s="43"/>
      <c r="F107" s="43"/>
      <c r="G107" s="43"/>
      <c r="H107" s="43"/>
      <c r="I107" s="150"/>
      <c r="J107" s="43"/>
      <c r="K107" s="43"/>
      <c r="L107" s="15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="11" customFormat="1" ht="29.28" customHeight="1">
      <c r="A108" s="202"/>
      <c r="B108" s="203"/>
      <c r="C108" s="204" t="s">
        <v>266</v>
      </c>
      <c r="D108" s="205" t="s">
        <v>67</v>
      </c>
      <c r="E108" s="205" t="s">
        <v>63</v>
      </c>
      <c r="F108" s="205" t="s">
        <v>64</v>
      </c>
      <c r="G108" s="205" t="s">
        <v>267</v>
      </c>
      <c r="H108" s="205" t="s">
        <v>268</v>
      </c>
      <c r="I108" s="206" t="s">
        <v>269</v>
      </c>
      <c r="J108" s="205" t="s">
        <v>239</v>
      </c>
      <c r="K108" s="207" t="s">
        <v>270</v>
      </c>
      <c r="L108" s="208"/>
      <c r="M108" s="95" t="s">
        <v>44</v>
      </c>
      <c r="N108" s="96" t="s">
        <v>52</v>
      </c>
      <c r="O108" s="96" t="s">
        <v>271</v>
      </c>
      <c r="P108" s="96" t="s">
        <v>272</v>
      </c>
      <c r="Q108" s="96" t="s">
        <v>273</v>
      </c>
      <c r="R108" s="96" t="s">
        <v>274</v>
      </c>
      <c r="S108" s="96" t="s">
        <v>275</v>
      </c>
      <c r="T108" s="97" t="s">
        <v>276</v>
      </c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</row>
    <row r="109" s="2" customFormat="1" ht="22.8" customHeight="1">
      <c r="A109" s="41"/>
      <c r="B109" s="42"/>
      <c r="C109" s="102" t="s">
        <v>277</v>
      </c>
      <c r="D109" s="43"/>
      <c r="E109" s="43"/>
      <c r="F109" s="43"/>
      <c r="G109" s="43"/>
      <c r="H109" s="43"/>
      <c r="I109" s="150"/>
      <c r="J109" s="209">
        <f>BK109</f>
        <v>0</v>
      </c>
      <c r="K109" s="43"/>
      <c r="L109" s="47"/>
      <c r="M109" s="98"/>
      <c r="N109" s="210"/>
      <c r="O109" s="99"/>
      <c r="P109" s="211">
        <f>P110+P326</f>
        <v>0</v>
      </c>
      <c r="Q109" s="99"/>
      <c r="R109" s="211">
        <f>R110+R326</f>
        <v>231.33835713000002</v>
      </c>
      <c r="S109" s="99"/>
      <c r="T109" s="212">
        <f>T110+T326</f>
        <v>0.076999999999999999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81</v>
      </c>
      <c r="AU109" s="19" t="s">
        <v>240</v>
      </c>
      <c r="BK109" s="213">
        <f>BK110+BK326</f>
        <v>0</v>
      </c>
    </row>
    <row r="110" s="12" customFormat="1" ht="25.92" customHeight="1">
      <c r="A110" s="12"/>
      <c r="B110" s="214"/>
      <c r="C110" s="215"/>
      <c r="D110" s="216" t="s">
        <v>81</v>
      </c>
      <c r="E110" s="217" t="s">
        <v>278</v>
      </c>
      <c r="F110" s="217" t="s">
        <v>279</v>
      </c>
      <c r="G110" s="215"/>
      <c r="H110" s="215"/>
      <c r="I110" s="218"/>
      <c r="J110" s="219">
        <f>BK110</f>
        <v>0</v>
      </c>
      <c r="K110" s="215"/>
      <c r="L110" s="220"/>
      <c r="M110" s="221"/>
      <c r="N110" s="222"/>
      <c r="O110" s="222"/>
      <c r="P110" s="223">
        <f>P111+P136+P181+P214+P236+P299+P324</f>
        <v>0</v>
      </c>
      <c r="Q110" s="222"/>
      <c r="R110" s="223">
        <f>R111+R136+R181+R214+R236+R299+R324</f>
        <v>218.50190785000001</v>
      </c>
      <c r="S110" s="222"/>
      <c r="T110" s="224">
        <f>T111+T136+T181+T214+T236+T299+T324</f>
        <v>0.076999999999999999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5" t="s">
        <v>89</v>
      </c>
      <c r="AT110" s="226" t="s">
        <v>81</v>
      </c>
      <c r="AU110" s="226" t="s">
        <v>82</v>
      </c>
      <c r="AY110" s="225" t="s">
        <v>280</v>
      </c>
      <c r="BK110" s="227">
        <f>BK111+BK136+BK181+BK214+BK236+BK299+BK324</f>
        <v>0</v>
      </c>
    </row>
    <row r="111" s="12" customFormat="1" ht="22.8" customHeight="1">
      <c r="A111" s="12"/>
      <c r="B111" s="214"/>
      <c r="C111" s="215"/>
      <c r="D111" s="216" t="s">
        <v>81</v>
      </c>
      <c r="E111" s="228" t="s">
        <v>89</v>
      </c>
      <c r="F111" s="228" t="s">
        <v>281</v>
      </c>
      <c r="G111" s="215"/>
      <c r="H111" s="215"/>
      <c r="I111" s="218"/>
      <c r="J111" s="229">
        <f>BK111</f>
        <v>0</v>
      </c>
      <c r="K111" s="215"/>
      <c r="L111" s="220"/>
      <c r="M111" s="221"/>
      <c r="N111" s="222"/>
      <c r="O111" s="222"/>
      <c r="P111" s="223">
        <f>SUM(P112:P135)</f>
        <v>0</v>
      </c>
      <c r="Q111" s="222"/>
      <c r="R111" s="223">
        <f>SUM(R112:R135)</f>
        <v>52.560000000000002</v>
      </c>
      <c r="S111" s="222"/>
      <c r="T111" s="224">
        <f>SUM(T112:T135)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5" t="s">
        <v>89</v>
      </c>
      <c r="AT111" s="226" t="s">
        <v>81</v>
      </c>
      <c r="AU111" s="226" t="s">
        <v>89</v>
      </c>
      <c r="AY111" s="225" t="s">
        <v>280</v>
      </c>
      <c r="BK111" s="227">
        <f>SUM(BK112:BK135)</f>
        <v>0</v>
      </c>
    </row>
    <row r="112" s="2" customFormat="1" ht="36" customHeight="1">
      <c r="A112" s="41"/>
      <c r="B112" s="42"/>
      <c r="C112" s="230" t="s">
        <v>89</v>
      </c>
      <c r="D112" s="230" t="s">
        <v>282</v>
      </c>
      <c r="E112" s="231" t="s">
        <v>283</v>
      </c>
      <c r="F112" s="232" t="s">
        <v>284</v>
      </c>
      <c r="G112" s="233" t="s">
        <v>235</v>
      </c>
      <c r="H112" s="234">
        <v>64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287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289</v>
      </c>
      <c r="G113" s="244"/>
      <c r="H113" s="248">
        <v>35.100000000000001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82</v>
      </c>
      <c r="AY113" s="254" t="s">
        <v>280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290</v>
      </c>
      <c r="G114" s="244"/>
      <c r="H114" s="248">
        <v>27.600000000000001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3" customFormat="1">
      <c r="A115" s="13"/>
      <c r="B115" s="243"/>
      <c r="C115" s="244"/>
      <c r="D115" s="245" t="s">
        <v>288</v>
      </c>
      <c r="E115" s="246" t="s">
        <v>44</v>
      </c>
      <c r="F115" s="247" t="s">
        <v>291</v>
      </c>
      <c r="G115" s="244"/>
      <c r="H115" s="248">
        <v>1.3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42</v>
      </c>
      <c r="AX115" s="13" t="s">
        <v>82</v>
      </c>
      <c r="AY115" s="254" t="s">
        <v>280</v>
      </c>
    </row>
    <row r="116" s="14" customFormat="1">
      <c r="A116" s="14"/>
      <c r="B116" s="255"/>
      <c r="C116" s="256"/>
      <c r="D116" s="245" t="s">
        <v>288</v>
      </c>
      <c r="E116" s="257" t="s">
        <v>233</v>
      </c>
      <c r="F116" s="258" t="s">
        <v>292</v>
      </c>
      <c r="G116" s="256"/>
      <c r="H116" s="259">
        <v>64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5" t="s">
        <v>288</v>
      </c>
      <c r="AU116" s="265" t="s">
        <v>91</v>
      </c>
      <c r="AV116" s="14" t="s">
        <v>286</v>
      </c>
      <c r="AW116" s="14" t="s">
        <v>42</v>
      </c>
      <c r="AX116" s="14" t="s">
        <v>89</v>
      </c>
      <c r="AY116" s="265" t="s">
        <v>280</v>
      </c>
    </row>
    <row r="117" s="2" customFormat="1" ht="36" customHeight="1">
      <c r="A117" s="41"/>
      <c r="B117" s="42"/>
      <c r="C117" s="230" t="s">
        <v>91</v>
      </c>
      <c r="D117" s="230" t="s">
        <v>282</v>
      </c>
      <c r="E117" s="231" t="s">
        <v>293</v>
      </c>
      <c r="F117" s="232" t="s">
        <v>294</v>
      </c>
      <c r="G117" s="233" t="s">
        <v>235</v>
      </c>
      <c r="H117" s="234">
        <v>19.199999999999999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295</v>
      </c>
    </row>
    <row r="118" s="13" customFormat="1">
      <c r="A118" s="13"/>
      <c r="B118" s="243"/>
      <c r="C118" s="244"/>
      <c r="D118" s="245" t="s">
        <v>288</v>
      </c>
      <c r="E118" s="244"/>
      <c r="F118" s="247" t="s">
        <v>296</v>
      </c>
      <c r="G118" s="244"/>
      <c r="H118" s="248">
        <v>19.199999999999999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</v>
      </c>
      <c r="AX118" s="13" t="s">
        <v>89</v>
      </c>
      <c r="AY118" s="254" t="s">
        <v>280</v>
      </c>
    </row>
    <row r="119" s="2" customFormat="1" ht="60" customHeight="1">
      <c r="A119" s="41"/>
      <c r="B119" s="42"/>
      <c r="C119" s="230" t="s">
        <v>297</v>
      </c>
      <c r="D119" s="230" t="s">
        <v>282</v>
      </c>
      <c r="E119" s="231" t="s">
        <v>298</v>
      </c>
      <c r="F119" s="232" t="s">
        <v>299</v>
      </c>
      <c r="G119" s="233" t="s">
        <v>235</v>
      </c>
      <c r="H119" s="234">
        <v>128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300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301</v>
      </c>
      <c r="G120" s="244"/>
      <c r="H120" s="248">
        <v>64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82</v>
      </c>
      <c r="AY120" s="254" t="s">
        <v>280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302</v>
      </c>
      <c r="G121" s="244"/>
      <c r="H121" s="248">
        <v>64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82</v>
      </c>
      <c r="AY121" s="254" t="s">
        <v>280</v>
      </c>
    </row>
    <row r="122" s="14" customFormat="1">
      <c r="A122" s="14"/>
      <c r="B122" s="255"/>
      <c r="C122" s="256"/>
      <c r="D122" s="245" t="s">
        <v>288</v>
      </c>
      <c r="E122" s="257" t="s">
        <v>44</v>
      </c>
      <c r="F122" s="258" t="s">
        <v>292</v>
      </c>
      <c r="G122" s="256"/>
      <c r="H122" s="259">
        <v>128</v>
      </c>
      <c r="I122" s="260"/>
      <c r="J122" s="256"/>
      <c r="K122" s="256"/>
      <c r="L122" s="261"/>
      <c r="M122" s="262"/>
      <c r="N122" s="263"/>
      <c r="O122" s="263"/>
      <c r="P122" s="263"/>
      <c r="Q122" s="263"/>
      <c r="R122" s="263"/>
      <c r="S122" s="263"/>
      <c r="T122" s="26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5" t="s">
        <v>288</v>
      </c>
      <c r="AU122" s="265" t="s">
        <v>91</v>
      </c>
      <c r="AV122" s="14" t="s">
        <v>286</v>
      </c>
      <c r="AW122" s="14" t="s">
        <v>42</v>
      </c>
      <c r="AX122" s="14" t="s">
        <v>89</v>
      </c>
      <c r="AY122" s="265" t="s">
        <v>280</v>
      </c>
    </row>
    <row r="123" s="2" customFormat="1" ht="60" customHeight="1">
      <c r="A123" s="41"/>
      <c r="B123" s="42"/>
      <c r="C123" s="230" t="s">
        <v>286</v>
      </c>
      <c r="D123" s="230" t="s">
        <v>282</v>
      </c>
      <c r="E123" s="231" t="s">
        <v>303</v>
      </c>
      <c r="F123" s="232" t="s">
        <v>304</v>
      </c>
      <c r="G123" s="233" t="s">
        <v>235</v>
      </c>
      <c r="H123" s="234">
        <v>1280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286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305</v>
      </c>
    </row>
    <row r="124" s="13" customFormat="1">
      <c r="A124" s="13"/>
      <c r="B124" s="243"/>
      <c r="C124" s="244"/>
      <c r="D124" s="245" t="s">
        <v>288</v>
      </c>
      <c r="E124" s="244"/>
      <c r="F124" s="247" t="s">
        <v>306</v>
      </c>
      <c r="G124" s="244"/>
      <c r="H124" s="248">
        <v>1280</v>
      </c>
      <c r="I124" s="249"/>
      <c r="J124" s="244"/>
      <c r="K124" s="244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91</v>
      </c>
      <c r="AV124" s="13" t="s">
        <v>91</v>
      </c>
      <c r="AW124" s="13" t="s">
        <v>4</v>
      </c>
      <c r="AX124" s="13" t="s">
        <v>89</v>
      </c>
      <c r="AY124" s="254" t="s">
        <v>280</v>
      </c>
    </row>
    <row r="125" s="2" customFormat="1" ht="36" customHeight="1">
      <c r="A125" s="41"/>
      <c r="B125" s="42"/>
      <c r="C125" s="230" t="s">
        <v>307</v>
      </c>
      <c r="D125" s="230" t="s">
        <v>282</v>
      </c>
      <c r="E125" s="231" t="s">
        <v>308</v>
      </c>
      <c r="F125" s="232" t="s">
        <v>309</v>
      </c>
      <c r="G125" s="233" t="s">
        <v>235</v>
      </c>
      <c r="H125" s="234">
        <v>64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286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286</v>
      </c>
      <c r="BM125" s="241" t="s">
        <v>310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302</v>
      </c>
      <c r="G126" s="244"/>
      <c r="H126" s="248">
        <v>64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89</v>
      </c>
      <c r="AY126" s="254" t="s">
        <v>280</v>
      </c>
    </row>
    <row r="127" s="2" customFormat="1" ht="16.5" customHeight="1">
      <c r="A127" s="41"/>
      <c r="B127" s="42"/>
      <c r="C127" s="230" t="s">
        <v>311</v>
      </c>
      <c r="D127" s="230" t="s">
        <v>282</v>
      </c>
      <c r="E127" s="231" t="s">
        <v>312</v>
      </c>
      <c r="F127" s="232" t="s">
        <v>313</v>
      </c>
      <c r="G127" s="233" t="s">
        <v>235</v>
      </c>
      <c r="H127" s="234">
        <v>128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314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315</v>
      </c>
      <c r="G128" s="244"/>
      <c r="H128" s="248">
        <v>128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89</v>
      </c>
      <c r="AY128" s="254" t="s">
        <v>280</v>
      </c>
    </row>
    <row r="129" s="2" customFormat="1" ht="36" customHeight="1">
      <c r="A129" s="41"/>
      <c r="B129" s="42"/>
      <c r="C129" s="230" t="s">
        <v>316</v>
      </c>
      <c r="D129" s="230" t="s">
        <v>282</v>
      </c>
      <c r="E129" s="231" t="s">
        <v>317</v>
      </c>
      <c r="F129" s="232" t="s">
        <v>318</v>
      </c>
      <c r="G129" s="233" t="s">
        <v>319</v>
      </c>
      <c r="H129" s="234">
        <v>115.2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320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321</v>
      </c>
      <c r="G130" s="244"/>
      <c r="H130" s="248">
        <v>64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89</v>
      </c>
      <c r="AY130" s="254" t="s">
        <v>280</v>
      </c>
    </row>
    <row r="131" s="13" customFormat="1">
      <c r="A131" s="13"/>
      <c r="B131" s="243"/>
      <c r="C131" s="244"/>
      <c r="D131" s="245" t="s">
        <v>288</v>
      </c>
      <c r="E131" s="244"/>
      <c r="F131" s="247" t="s">
        <v>322</v>
      </c>
      <c r="G131" s="244"/>
      <c r="H131" s="248">
        <v>115.2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288</v>
      </c>
      <c r="AU131" s="254" t="s">
        <v>91</v>
      </c>
      <c r="AV131" s="13" t="s">
        <v>91</v>
      </c>
      <c r="AW131" s="13" t="s">
        <v>4</v>
      </c>
      <c r="AX131" s="13" t="s">
        <v>89</v>
      </c>
      <c r="AY131" s="254" t="s">
        <v>280</v>
      </c>
    </row>
    <row r="132" s="2" customFormat="1" ht="36" customHeight="1">
      <c r="A132" s="41"/>
      <c r="B132" s="42"/>
      <c r="C132" s="230" t="s">
        <v>323</v>
      </c>
      <c r="D132" s="230" t="s">
        <v>282</v>
      </c>
      <c r="E132" s="231" t="s">
        <v>324</v>
      </c>
      <c r="F132" s="232" t="s">
        <v>325</v>
      </c>
      <c r="G132" s="233" t="s">
        <v>235</v>
      </c>
      <c r="H132" s="234">
        <v>29.199999999999999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326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327</v>
      </c>
      <c r="G133" s="244"/>
      <c r="H133" s="248">
        <v>29.199999999999999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89</v>
      </c>
      <c r="AY133" s="254" t="s">
        <v>280</v>
      </c>
    </row>
    <row r="134" s="2" customFormat="1" ht="16.5" customHeight="1">
      <c r="A134" s="41"/>
      <c r="B134" s="42"/>
      <c r="C134" s="266" t="s">
        <v>328</v>
      </c>
      <c r="D134" s="266" t="s">
        <v>329</v>
      </c>
      <c r="E134" s="267" t="s">
        <v>330</v>
      </c>
      <c r="F134" s="268" t="s">
        <v>331</v>
      </c>
      <c r="G134" s="269" t="s">
        <v>319</v>
      </c>
      <c r="H134" s="270">
        <v>52.560000000000002</v>
      </c>
      <c r="I134" s="271"/>
      <c r="J134" s="272">
        <f>ROUND(I134*H134,2)</f>
        <v>0</v>
      </c>
      <c r="K134" s="268" t="s">
        <v>285</v>
      </c>
      <c r="L134" s="273"/>
      <c r="M134" s="274" t="s">
        <v>44</v>
      </c>
      <c r="N134" s="275" t="s">
        <v>53</v>
      </c>
      <c r="O134" s="87"/>
      <c r="P134" s="239">
        <f>O134*H134</f>
        <v>0</v>
      </c>
      <c r="Q134" s="239">
        <v>1</v>
      </c>
      <c r="R134" s="239">
        <f>Q134*H134</f>
        <v>52.560000000000002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323</v>
      </c>
      <c r="AT134" s="241" t="s">
        <v>329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332</v>
      </c>
    </row>
    <row r="135" s="13" customFormat="1">
      <c r="A135" s="13"/>
      <c r="B135" s="243"/>
      <c r="C135" s="244"/>
      <c r="D135" s="245" t="s">
        <v>288</v>
      </c>
      <c r="E135" s="244"/>
      <c r="F135" s="247" t="s">
        <v>333</v>
      </c>
      <c r="G135" s="244"/>
      <c r="H135" s="248">
        <v>52.560000000000002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91</v>
      </c>
      <c r="AV135" s="13" t="s">
        <v>91</v>
      </c>
      <c r="AW135" s="13" t="s">
        <v>4</v>
      </c>
      <c r="AX135" s="13" t="s">
        <v>89</v>
      </c>
      <c r="AY135" s="254" t="s">
        <v>280</v>
      </c>
    </row>
    <row r="136" s="12" customFormat="1" ht="22.8" customHeight="1">
      <c r="A136" s="12"/>
      <c r="B136" s="214"/>
      <c r="C136" s="215"/>
      <c r="D136" s="216" t="s">
        <v>81</v>
      </c>
      <c r="E136" s="228" t="s">
        <v>91</v>
      </c>
      <c r="F136" s="228" t="s">
        <v>334</v>
      </c>
      <c r="G136" s="215"/>
      <c r="H136" s="215"/>
      <c r="I136" s="218"/>
      <c r="J136" s="229">
        <f>BK136</f>
        <v>0</v>
      </c>
      <c r="K136" s="215"/>
      <c r="L136" s="220"/>
      <c r="M136" s="221"/>
      <c r="N136" s="222"/>
      <c r="O136" s="222"/>
      <c r="P136" s="223">
        <f>SUM(P137:P180)</f>
        <v>0</v>
      </c>
      <c r="Q136" s="222"/>
      <c r="R136" s="223">
        <f>SUM(R137:R180)</f>
        <v>92.121769420000007</v>
      </c>
      <c r="S136" s="222"/>
      <c r="T136" s="224">
        <f>SUM(T137:T180)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5" t="s">
        <v>89</v>
      </c>
      <c r="AT136" s="226" t="s">
        <v>81</v>
      </c>
      <c r="AU136" s="226" t="s">
        <v>89</v>
      </c>
      <c r="AY136" s="225" t="s">
        <v>280</v>
      </c>
      <c r="BK136" s="227">
        <f>SUM(BK137:BK180)</f>
        <v>0</v>
      </c>
    </row>
    <row r="137" s="2" customFormat="1" ht="24" customHeight="1">
      <c r="A137" s="41"/>
      <c r="B137" s="42"/>
      <c r="C137" s="230" t="s">
        <v>335</v>
      </c>
      <c r="D137" s="230" t="s">
        <v>282</v>
      </c>
      <c r="E137" s="231" t="s">
        <v>336</v>
      </c>
      <c r="F137" s="232" t="s">
        <v>337</v>
      </c>
      <c r="G137" s="233" t="s">
        <v>235</v>
      </c>
      <c r="H137" s="234">
        <v>11.44</v>
      </c>
      <c r="I137" s="235"/>
      <c r="J137" s="236">
        <f>ROUND(I137*H137,2)</f>
        <v>0</v>
      </c>
      <c r="K137" s="232" t="s">
        <v>285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1.98</v>
      </c>
      <c r="R137" s="239">
        <f>Q137*H137</f>
        <v>22.651199999999999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286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338</v>
      </c>
    </row>
    <row r="138" s="13" customFormat="1">
      <c r="A138" s="13"/>
      <c r="B138" s="243"/>
      <c r="C138" s="244"/>
      <c r="D138" s="245" t="s">
        <v>288</v>
      </c>
      <c r="E138" s="246" t="s">
        <v>44</v>
      </c>
      <c r="F138" s="247" t="s">
        <v>339</v>
      </c>
      <c r="G138" s="244"/>
      <c r="H138" s="248">
        <v>6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91</v>
      </c>
      <c r="AV138" s="13" t="s">
        <v>91</v>
      </c>
      <c r="AW138" s="13" t="s">
        <v>42</v>
      </c>
      <c r="AX138" s="13" t="s">
        <v>82</v>
      </c>
      <c r="AY138" s="254" t="s">
        <v>280</v>
      </c>
    </row>
    <row r="139" s="13" customFormat="1">
      <c r="A139" s="13"/>
      <c r="B139" s="243"/>
      <c r="C139" s="244"/>
      <c r="D139" s="245" t="s">
        <v>288</v>
      </c>
      <c r="E139" s="246" t="s">
        <v>44</v>
      </c>
      <c r="F139" s="247" t="s">
        <v>340</v>
      </c>
      <c r="G139" s="244"/>
      <c r="H139" s="248">
        <v>5.4400000000000004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82</v>
      </c>
      <c r="AY139" s="254" t="s">
        <v>280</v>
      </c>
    </row>
    <row r="140" s="14" customFormat="1">
      <c r="A140" s="14"/>
      <c r="B140" s="255"/>
      <c r="C140" s="256"/>
      <c r="D140" s="245" t="s">
        <v>288</v>
      </c>
      <c r="E140" s="257" t="s">
        <v>44</v>
      </c>
      <c r="F140" s="258" t="s">
        <v>292</v>
      </c>
      <c r="G140" s="256"/>
      <c r="H140" s="259">
        <v>11.44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5" t="s">
        <v>288</v>
      </c>
      <c r="AU140" s="265" t="s">
        <v>91</v>
      </c>
      <c r="AV140" s="14" t="s">
        <v>286</v>
      </c>
      <c r="AW140" s="14" t="s">
        <v>42</v>
      </c>
      <c r="AX140" s="14" t="s">
        <v>89</v>
      </c>
      <c r="AY140" s="265" t="s">
        <v>280</v>
      </c>
    </row>
    <row r="141" s="2" customFormat="1" ht="24" customHeight="1">
      <c r="A141" s="41"/>
      <c r="B141" s="42"/>
      <c r="C141" s="230" t="s">
        <v>341</v>
      </c>
      <c r="D141" s="230" t="s">
        <v>282</v>
      </c>
      <c r="E141" s="231" t="s">
        <v>342</v>
      </c>
      <c r="F141" s="232" t="s">
        <v>343</v>
      </c>
      <c r="G141" s="233" t="s">
        <v>235</v>
      </c>
      <c r="H141" s="234">
        <v>0.79300000000000004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2.45329</v>
      </c>
      <c r="R141" s="239">
        <f>Q141*H141</f>
        <v>1.94545897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344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345</v>
      </c>
      <c r="G142" s="244"/>
      <c r="H142" s="248">
        <v>0.66300000000000003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82</v>
      </c>
      <c r="AY142" s="254" t="s">
        <v>280</v>
      </c>
    </row>
    <row r="143" s="13" customFormat="1">
      <c r="A143" s="13"/>
      <c r="B143" s="243"/>
      <c r="C143" s="244"/>
      <c r="D143" s="245" t="s">
        <v>288</v>
      </c>
      <c r="E143" s="246" t="s">
        <v>44</v>
      </c>
      <c r="F143" s="247" t="s">
        <v>346</v>
      </c>
      <c r="G143" s="244"/>
      <c r="H143" s="248">
        <v>0.13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288</v>
      </c>
      <c r="AU143" s="254" t="s">
        <v>91</v>
      </c>
      <c r="AV143" s="13" t="s">
        <v>91</v>
      </c>
      <c r="AW143" s="13" t="s">
        <v>42</v>
      </c>
      <c r="AX143" s="13" t="s">
        <v>82</v>
      </c>
      <c r="AY143" s="254" t="s">
        <v>280</v>
      </c>
    </row>
    <row r="144" s="14" customFormat="1">
      <c r="A144" s="14"/>
      <c r="B144" s="255"/>
      <c r="C144" s="256"/>
      <c r="D144" s="245" t="s">
        <v>288</v>
      </c>
      <c r="E144" s="257" t="s">
        <v>44</v>
      </c>
      <c r="F144" s="258" t="s">
        <v>292</v>
      </c>
      <c r="G144" s="256"/>
      <c r="H144" s="259">
        <v>0.79300000000000004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288</v>
      </c>
      <c r="AU144" s="265" t="s">
        <v>91</v>
      </c>
      <c r="AV144" s="14" t="s">
        <v>286</v>
      </c>
      <c r="AW144" s="14" t="s">
        <v>42</v>
      </c>
      <c r="AX144" s="14" t="s">
        <v>89</v>
      </c>
      <c r="AY144" s="265" t="s">
        <v>280</v>
      </c>
    </row>
    <row r="145" s="2" customFormat="1" ht="24" customHeight="1">
      <c r="A145" s="41"/>
      <c r="B145" s="42"/>
      <c r="C145" s="230" t="s">
        <v>347</v>
      </c>
      <c r="D145" s="230" t="s">
        <v>282</v>
      </c>
      <c r="E145" s="231" t="s">
        <v>348</v>
      </c>
      <c r="F145" s="232" t="s">
        <v>349</v>
      </c>
      <c r="G145" s="233" t="s">
        <v>235</v>
      </c>
      <c r="H145" s="234">
        <v>11.377000000000001</v>
      </c>
      <c r="I145" s="235"/>
      <c r="J145" s="236">
        <f>ROUND(I145*H145,2)</f>
        <v>0</v>
      </c>
      <c r="K145" s="232" t="s">
        <v>285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2.45329</v>
      </c>
      <c r="R145" s="239">
        <f>Q145*H145</f>
        <v>27.911080330000001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350</v>
      </c>
    </row>
    <row r="146" s="13" customFormat="1">
      <c r="A146" s="13"/>
      <c r="B146" s="243"/>
      <c r="C146" s="244"/>
      <c r="D146" s="245" t="s">
        <v>288</v>
      </c>
      <c r="E146" s="246" t="s">
        <v>44</v>
      </c>
      <c r="F146" s="247" t="s">
        <v>351</v>
      </c>
      <c r="G146" s="244"/>
      <c r="H146" s="248">
        <v>1.3260000000000001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288</v>
      </c>
      <c r="AU146" s="254" t="s">
        <v>91</v>
      </c>
      <c r="AV146" s="13" t="s">
        <v>91</v>
      </c>
      <c r="AW146" s="13" t="s">
        <v>42</v>
      </c>
      <c r="AX146" s="13" t="s">
        <v>82</v>
      </c>
      <c r="AY146" s="254" t="s">
        <v>280</v>
      </c>
    </row>
    <row r="147" s="13" customFormat="1">
      <c r="A147" s="13"/>
      <c r="B147" s="243"/>
      <c r="C147" s="244"/>
      <c r="D147" s="245" t="s">
        <v>288</v>
      </c>
      <c r="E147" s="246" t="s">
        <v>44</v>
      </c>
      <c r="F147" s="247" t="s">
        <v>352</v>
      </c>
      <c r="G147" s="244"/>
      <c r="H147" s="248">
        <v>4.2400000000000002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91</v>
      </c>
      <c r="AV147" s="13" t="s">
        <v>91</v>
      </c>
      <c r="AW147" s="13" t="s">
        <v>42</v>
      </c>
      <c r="AX147" s="13" t="s">
        <v>82</v>
      </c>
      <c r="AY147" s="254" t="s">
        <v>280</v>
      </c>
    </row>
    <row r="148" s="13" customFormat="1">
      <c r="A148" s="13"/>
      <c r="B148" s="243"/>
      <c r="C148" s="244"/>
      <c r="D148" s="245" t="s">
        <v>288</v>
      </c>
      <c r="E148" s="246" t="s">
        <v>44</v>
      </c>
      <c r="F148" s="247" t="s">
        <v>353</v>
      </c>
      <c r="G148" s="244"/>
      <c r="H148" s="248">
        <v>1.071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82</v>
      </c>
      <c r="AY148" s="254" t="s">
        <v>280</v>
      </c>
    </row>
    <row r="149" s="13" customFormat="1">
      <c r="A149" s="13"/>
      <c r="B149" s="243"/>
      <c r="C149" s="244"/>
      <c r="D149" s="245" t="s">
        <v>288</v>
      </c>
      <c r="E149" s="246" t="s">
        <v>44</v>
      </c>
      <c r="F149" s="247" t="s">
        <v>354</v>
      </c>
      <c r="G149" s="244"/>
      <c r="H149" s="248">
        <v>4.4800000000000004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288</v>
      </c>
      <c r="AU149" s="254" t="s">
        <v>91</v>
      </c>
      <c r="AV149" s="13" t="s">
        <v>91</v>
      </c>
      <c r="AW149" s="13" t="s">
        <v>42</v>
      </c>
      <c r="AX149" s="13" t="s">
        <v>82</v>
      </c>
      <c r="AY149" s="254" t="s">
        <v>280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355</v>
      </c>
      <c r="G150" s="244"/>
      <c r="H150" s="248">
        <v>0.26000000000000001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82</v>
      </c>
      <c r="AY150" s="254" t="s">
        <v>280</v>
      </c>
    </row>
    <row r="151" s="14" customFormat="1">
      <c r="A151" s="14"/>
      <c r="B151" s="255"/>
      <c r="C151" s="256"/>
      <c r="D151" s="245" t="s">
        <v>288</v>
      </c>
      <c r="E151" s="257" t="s">
        <v>44</v>
      </c>
      <c r="F151" s="258" t="s">
        <v>292</v>
      </c>
      <c r="G151" s="256"/>
      <c r="H151" s="259">
        <v>11.377000000000001</v>
      </c>
      <c r="I151" s="260"/>
      <c r="J151" s="256"/>
      <c r="K151" s="256"/>
      <c r="L151" s="261"/>
      <c r="M151" s="262"/>
      <c r="N151" s="263"/>
      <c r="O151" s="263"/>
      <c r="P151" s="263"/>
      <c r="Q151" s="263"/>
      <c r="R151" s="263"/>
      <c r="S151" s="263"/>
      <c r="T151" s="26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5" t="s">
        <v>288</v>
      </c>
      <c r="AU151" s="265" t="s">
        <v>91</v>
      </c>
      <c r="AV151" s="14" t="s">
        <v>286</v>
      </c>
      <c r="AW151" s="14" t="s">
        <v>42</v>
      </c>
      <c r="AX151" s="14" t="s">
        <v>89</v>
      </c>
      <c r="AY151" s="265" t="s">
        <v>280</v>
      </c>
    </row>
    <row r="152" s="2" customFormat="1" ht="24" customHeight="1">
      <c r="A152" s="41"/>
      <c r="B152" s="42"/>
      <c r="C152" s="230" t="s">
        <v>356</v>
      </c>
      <c r="D152" s="230" t="s">
        <v>282</v>
      </c>
      <c r="E152" s="231" t="s">
        <v>357</v>
      </c>
      <c r="F152" s="232" t="s">
        <v>358</v>
      </c>
      <c r="G152" s="233" t="s">
        <v>319</v>
      </c>
      <c r="H152" s="234">
        <v>1.365</v>
      </c>
      <c r="I152" s="235"/>
      <c r="J152" s="236">
        <f>ROUND(I152*H152,2)</f>
        <v>0</v>
      </c>
      <c r="K152" s="232" t="s">
        <v>285</v>
      </c>
      <c r="L152" s="47"/>
      <c r="M152" s="237" t="s">
        <v>44</v>
      </c>
      <c r="N152" s="238" t="s">
        <v>53</v>
      </c>
      <c r="O152" s="87"/>
      <c r="P152" s="239">
        <f>O152*H152</f>
        <v>0</v>
      </c>
      <c r="Q152" s="239">
        <v>1.0601700000000001</v>
      </c>
      <c r="R152" s="239">
        <f>Q152*H152</f>
        <v>1.44713205</v>
      </c>
      <c r="S152" s="239">
        <v>0</v>
      </c>
      <c r="T152" s="240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1" t="s">
        <v>286</v>
      </c>
      <c r="AT152" s="241" t="s">
        <v>282</v>
      </c>
      <c r="AU152" s="241" t="s">
        <v>91</v>
      </c>
      <c r="AY152" s="19" t="s">
        <v>280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89</v>
      </c>
      <c r="BK152" s="242">
        <f>ROUND(I152*H152,2)</f>
        <v>0</v>
      </c>
      <c r="BL152" s="19" t="s">
        <v>286</v>
      </c>
      <c r="BM152" s="241" t="s">
        <v>359</v>
      </c>
    </row>
    <row r="153" s="2" customFormat="1">
      <c r="A153" s="41"/>
      <c r="B153" s="42"/>
      <c r="C153" s="43"/>
      <c r="D153" s="245" t="s">
        <v>360</v>
      </c>
      <c r="E153" s="43"/>
      <c r="F153" s="276" t="s">
        <v>361</v>
      </c>
      <c r="G153" s="43"/>
      <c r="H153" s="43"/>
      <c r="I153" s="150"/>
      <c r="J153" s="43"/>
      <c r="K153" s="43"/>
      <c r="L153" s="47"/>
      <c r="M153" s="277"/>
      <c r="N153" s="278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360</v>
      </c>
      <c r="AU153" s="19" t="s">
        <v>91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362</v>
      </c>
      <c r="G154" s="244"/>
      <c r="H154" s="248">
        <v>1.365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89</v>
      </c>
      <c r="AY154" s="254" t="s">
        <v>280</v>
      </c>
    </row>
    <row r="155" s="2" customFormat="1" ht="24" customHeight="1">
      <c r="A155" s="41"/>
      <c r="B155" s="42"/>
      <c r="C155" s="230" t="s">
        <v>363</v>
      </c>
      <c r="D155" s="230" t="s">
        <v>282</v>
      </c>
      <c r="E155" s="231" t="s">
        <v>364</v>
      </c>
      <c r="F155" s="232" t="s">
        <v>365</v>
      </c>
      <c r="G155" s="233" t="s">
        <v>235</v>
      </c>
      <c r="H155" s="234">
        <v>10.57</v>
      </c>
      <c r="I155" s="235"/>
      <c r="J155" s="236">
        <f>ROUND(I155*H155,2)</f>
        <v>0</v>
      </c>
      <c r="K155" s="232" t="s">
        <v>285</v>
      </c>
      <c r="L155" s="47"/>
      <c r="M155" s="237" t="s">
        <v>44</v>
      </c>
      <c r="N155" s="238" t="s">
        <v>53</v>
      </c>
      <c r="O155" s="87"/>
      <c r="P155" s="239">
        <f>O155*H155</f>
        <v>0</v>
      </c>
      <c r="Q155" s="239">
        <v>2.45329</v>
      </c>
      <c r="R155" s="239">
        <f>Q155*H155</f>
        <v>25.931275299999999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286</v>
      </c>
      <c r="AT155" s="241" t="s">
        <v>282</v>
      </c>
      <c r="AU155" s="241" t="s">
        <v>91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286</v>
      </c>
      <c r="BM155" s="241" t="s">
        <v>366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367</v>
      </c>
      <c r="G156" s="244"/>
      <c r="H156" s="248">
        <v>4.4100000000000001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82</v>
      </c>
      <c r="AY156" s="254" t="s">
        <v>280</v>
      </c>
    </row>
    <row r="157" s="13" customFormat="1">
      <c r="A157" s="13"/>
      <c r="B157" s="243"/>
      <c r="C157" s="244"/>
      <c r="D157" s="245" t="s">
        <v>288</v>
      </c>
      <c r="E157" s="246" t="s">
        <v>44</v>
      </c>
      <c r="F157" s="247" t="s">
        <v>368</v>
      </c>
      <c r="G157" s="244"/>
      <c r="H157" s="248">
        <v>6.1600000000000001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288</v>
      </c>
      <c r="AU157" s="254" t="s">
        <v>91</v>
      </c>
      <c r="AV157" s="13" t="s">
        <v>91</v>
      </c>
      <c r="AW157" s="13" t="s">
        <v>42</v>
      </c>
      <c r="AX157" s="13" t="s">
        <v>82</v>
      </c>
      <c r="AY157" s="254" t="s">
        <v>280</v>
      </c>
    </row>
    <row r="158" s="14" customFormat="1">
      <c r="A158" s="14"/>
      <c r="B158" s="255"/>
      <c r="C158" s="256"/>
      <c r="D158" s="245" t="s">
        <v>288</v>
      </c>
      <c r="E158" s="257" t="s">
        <v>44</v>
      </c>
      <c r="F158" s="258" t="s">
        <v>292</v>
      </c>
      <c r="G158" s="256"/>
      <c r="H158" s="259">
        <v>10.57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5" t="s">
        <v>288</v>
      </c>
      <c r="AU158" s="265" t="s">
        <v>91</v>
      </c>
      <c r="AV158" s="14" t="s">
        <v>286</v>
      </c>
      <c r="AW158" s="14" t="s">
        <v>42</v>
      </c>
      <c r="AX158" s="14" t="s">
        <v>89</v>
      </c>
      <c r="AY158" s="265" t="s">
        <v>280</v>
      </c>
    </row>
    <row r="159" s="2" customFormat="1" ht="16.5" customHeight="1">
      <c r="A159" s="41"/>
      <c r="B159" s="42"/>
      <c r="C159" s="230" t="s">
        <v>8</v>
      </c>
      <c r="D159" s="230" t="s">
        <v>282</v>
      </c>
      <c r="E159" s="231" t="s">
        <v>369</v>
      </c>
      <c r="F159" s="232" t="s">
        <v>370</v>
      </c>
      <c r="G159" s="233" t="s">
        <v>201</v>
      </c>
      <c r="H159" s="234">
        <v>18.719999999999999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0.0026900000000000001</v>
      </c>
      <c r="R159" s="239">
        <f>Q159*H159</f>
        <v>0.0503568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371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372</v>
      </c>
      <c r="G160" s="244"/>
      <c r="H160" s="248">
        <v>4.8799999999999999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82</v>
      </c>
      <c r="AY160" s="254" t="s">
        <v>280</v>
      </c>
    </row>
    <row r="161" s="13" customFormat="1">
      <c r="A161" s="13"/>
      <c r="B161" s="243"/>
      <c r="C161" s="244"/>
      <c r="D161" s="245" t="s">
        <v>288</v>
      </c>
      <c r="E161" s="246" t="s">
        <v>44</v>
      </c>
      <c r="F161" s="247" t="s">
        <v>373</v>
      </c>
      <c r="G161" s="244"/>
      <c r="H161" s="248">
        <v>13.84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288</v>
      </c>
      <c r="AU161" s="254" t="s">
        <v>91</v>
      </c>
      <c r="AV161" s="13" t="s">
        <v>91</v>
      </c>
      <c r="AW161" s="13" t="s">
        <v>42</v>
      </c>
      <c r="AX161" s="13" t="s">
        <v>82</v>
      </c>
      <c r="AY161" s="254" t="s">
        <v>280</v>
      </c>
    </row>
    <row r="162" s="14" customFormat="1">
      <c r="A162" s="14"/>
      <c r="B162" s="255"/>
      <c r="C162" s="256"/>
      <c r="D162" s="245" t="s">
        <v>288</v>
      </c>
      <c r="E162" s="257" t="s">
        <v>44</v>
      </c>
      <c r="F162" s="258" t="s">
        <v>292</v>
      </c>
      <c r="G162" s="256"/>
      <c r="H162" s="259">
        <v>18.719999999999999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288</v>
      </c>
      <c r="AU162" s="265" t="s">
        <v>91</v>
      </c>
      <c r="AV162" s="14" t="s">
        <v>286</v>
      </c>
      <c r="AW162" s="14" t="s">
        <v>42</v>
      </c>
      <c r="AX162" s="14" t="s">
        <v>89</v>
      </c>
      <c r="AY162" s="265" t="s">
        <v>280</v>
      </c>
    </row>
    <row r="163" s="2" customFormat="1" ht="16.5" customHeight="1">
      <c r="A163" s="41"/>
      <c r="B163" s="42"/>
      <c r="C163" s="230" t="s">
        <v>374</v>
      </c>
      <c r="D163" s="230" t="s">
        <v>282</v>
      </c>
      <c r="E163" s="231" t="s">
        <v>375</v>
      </c>
      <c r="F163" s="232" t="s">
        <v>376</v>
      </c>
      <c r="G163" s="233" t="s">
        <v>201</v>
      </c>
      <c r="H163" s="234">
        <v>18.719999999999999</v>
      </c>
      <c r="I163" s="235"/>
      <c r="J163" s="236">
        <f>ROUND(I163*H163,2)</f>
        <v>0</v>
      </c>
      <c r="K163" s="232" t="s">
        <v>285</v>
      </c>
      <c r="L163" s="47"/>
      <c r="M163" s="237" t="s">
        <v>44</v>
      </c>
      <c r="N163" s="238" t="s">
        <v>53</v>
      </c>
      <c r="O163" s="87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286</v>
      </c>
      <c r="AT163" s="241" t="s">
        <v>282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286</v>
      </c>
      <c r="BM163" s="241" t="s">
        <v>377</v>
      </c>
    </row>
    <row r="164" s="2" customFormat="1" ht="24" customHeight="1">
      <c r="A164" s="41"/>
      <c r="B164" s="42"/>
      <c r="C164" s="230" t="s">
        <v>378</v>
      </c>
      <c r="D164" s="230" t="s">
        <v>282</v>
      </c>
      <c r="E164" s="231" t="s">
        <v>379</v>
      </c>
      <c r="F164" s="232" t="s">
        <v>380</v>
      </c>
      <c r="G164" s="233" t="s">
        <v>201</v>
      </c>
      <c r="H164" s="234">
        <v>18.559999999999999</v>
      </c>
      <c r="I164" s="235"/>
      <c r="J164" s="236">
        <f>ROUND(I164*H164,2)</f>
        <v>0</v>
      </c>
      <c r="K164" s="232" t="s">
        <v>285</v>
      </c>
      <c r="L164" s="47"/>
      <c r="M164" s="237" t="s">
        <v>44</v>
      </c>
      <c r="N164" s="238" t="s">
        <v>53</v>
      </c>
      <c r="O164" s="87"/>
      <c r="P164" s="239">
        <f>O164*H164</f>
        <v>0</v>
      </c>
      <c r="Q164" s="239">
        <v>0.0041900000000000001</v>
      </c>
      <c r="R164" s="239">
        <f>Q164*H164</f>
        <v>0.077766399999999999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286</v>
      </c>
      <c r="AT164" s="241" t="s">
        <v>282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381</v>
      </c>
    </row>
    <row r="165" s="13" customFormat="1">
      <c r="A165" s="13"/>
      <c r="B165" s="243"/>
      <c r="C165" s="244"/>
      <c r="D165" s="245" t="s">
        <v>288</v>
      </c>
      <c r="E165" s="246" t="s">
        <v>44</v>
      </c>
      <c r="F165" s="247" t="s">
        <v>382</v>
      </c>
      <c r="G165" s="244"/>
      <c r="H165" s="248">
        <v>10.52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288</v>
      </c>
      <c r="AU165" s="254" t="s">
        <v>91</v>
      </c>
      <c r="AV165" s="13" t="s">
        <v>91</v>
      </c>
      <c r="AW165" s="13" t="s">
        <v>42</v>
      </c>
      <c r="AX165" s="13" t="s">
        <v>82</v>
      </c>
      <c r="AY165" s="254" t="s">
        <v>280</v>
      </c>
    </row>
    <row r="166" s="13" customFormat="1">
      <c r="A166" s="13"/>
      <c r="B166" s="243"/>
      <c r="C166" s="244"/>
      <c r="D166" s="245" t="s">
        <v>288</v>
      </c>
      <c r="E166" s="246" t="s">
        <v>44</v>
      </c>
      <c r="F166" s="247" t="s">
        <v>383</v>
      </c>
      <c r="G166" s="244"/>
      <c r="H166" s="248">
        <v>8.0399999999999991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288</v>
      </c>
      <c r="AU166" s="254" t="s">
        <v>91</v>
      </c>
      <c r="AV166" s="13" t="s">
        <v>91</v>
      </c>
      <c r="AW166" s="13" t="s">
        <v>42</v>
      </c>
      <c r="AX166" s="13" t="s">
        <v>82</v>
      </c>
      <c r="AY166" s="254" t="s">
        <v>280</v>
      </c>
    </row>
    <row r="167" s="14" customFormat="1">
      <c r="A167" s="14"/>
      <c r="B167" s="255"/>
      <c r="C167" s="256"/>
      <c r="D167" s="245" t="s">
        <v>288</v>
      </c>
      <c r="E167" s="257" t="s">
        <v>44</v>
      </c>
      <c r="F167" s="258" t="s">
        <v>292</v>
      </c>
      <c r="G167" s="256"/>
      <c r="H167" s="259">
        <v>18.559999999999999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288</v>
      </c>
      <c r="AU167" s="265" t="s">
        <v>91</v>
      </c>
      <c r="AV167" s="14" t="s">
        <v>286</v>
      </c>
      <c r="AW167" s="14" t="s">
        <v>42</v>
      </c>
      <c r="AX167" s="14" t="s">
        <v>89</v>
      </c>
      <c r="AY167" s="265" t="s">
        <v>280</v>
      </c>
    </row>
    <row r="168" s="2" customFormat="1" ht="24" customHeight="1">
      <c r="A168" s="41"/>
      <c r="B168" s="42"/>
      <c r="C168" s="230" t="s">
        <v>384</v>
      </c>
      <c r="D168" s="230" t="s">
        <v>282</v>
      </c>
      <c r="E168" s="231" t="s">
        <v>385</v>
      </c>
      <c r="F168" s="232" t="s">
        <v>386</v>
      </c>
      <c r="G168" s="233" t="s">
        <v>201</v>
      </c>
      <c r="H168" s="234">
        <v>18.559999999999999</v>
      </c>
      <c r="I168" s="235"/>
      <c r="J168" s="236">
        <f>ROUND(I168*H168,2)</f>
        <v>0</v>
      </c>
      <c r="K168" s="232" t="s">
        <v>285</v>
      </c>
      <c r="L168" s="47"/>
      <c r="M168" s="237" t="s">
        <v>44</v>
      </c>
      <c r="N168" s="238" t="s">
        <v>53</v>
      </c>
      <c r="O168" s="87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286</v>
      </c>
      <c r="AT168" s="241" t="s">
        <v>282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286</v>
      </c>
      <c r="BM168" s="241" t="s">
        <v>387</v>
      </c>
    </row>
    <row r="169" s="2" customFormat="1" ht="24" customHeight="1">
      <c r="A169" s="41"/>
      <c r="B169" s="42"/>
      <c r="C169" s="230" t="s">
        <v>388</v>
      </c>
      <c r="D169" s="230" t="s">
        <v>282</v>
      </c>
      <c r="E169" s="231" t="s">
        <v>389</v>
      </c>
      <c r="F169" s="232" t="s">
        <v>390</v>
      </c>
      <c r="G169" s="233" t="s">
        <v>235</v>
      </c>
      <c r="H169" s="234">
        <v>4.5519999999999996</v>
      </c>
      <c r="I169" s="235"/>
      <c r="J169" s="236">
        <f>ROUND(I169*H169,2)</f>
        <v>0</v>
      </c>
      <c r="K169" s="232" t="s">
        <v>285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2.45329</v>
      </c>
      <c r="R169" s="239">
        <f>Q169*H169</f>
        <v>11.167376079999999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391</v>
      </c>
    </row>
    <row r="170" s="13" customFormat="1">
      <c r="A170" s="13"/>
      <c r="B170" s="243"/>
      <c r="C170" s="244"/>
      <c r="D170" s="245" t="s">
        <v>288</v>
      </c>
      <c r="E170" s="246" t="s">
        <v>44</v>
      </c>
      <c r="F170" s="247" t="s">
        <v>392</v>
      </c>
      <c r="G170" s="244"/>
      <c r="H170" s="248">
        <v>4.0199999999999996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288</v>
      </c>
      <c r="AU170" s="254" t="s">
        <v>91</v>
      </c>
      <c r="AV170" s="13" t="s">
        <v>91</v>
      </c>
      <c r="AW170" s="13" t="s">
        <v>42</v>
      </c>
      <c r="AX170" s="13" t="s">
        <v>82</v>
      </c>
      <c r="AY170" s="254" t="s">
        <v>280</v>
      </c>
    </row>
    <row r="171" s="13" customFormat="1">
      <c r="A171" s="13"/>
      <c r="B171" s="243"/>
      <c r="C171" s="244"/>
      <c r="D171" s="245" t="s">
        <v>288</v>
      </c>
      <c r="E171" s="246" t="s">
        <v>44</v>
      </c>
      <c r="F171" s="247" t="s">
        <v>393</v>
      </c>
      <c r="G171" s="244"/>
      <c r="H171" s="248">
        <v>0.53200000000000003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288</v>
      </c>
      <c r="AU171" s="254" t="s">
        <v>91</v>
      </c>
      <c r="AV171" s="13" t="s">
        <v>91</v>
      </c>
      <c r="AW171" s="13" t="s">
        <v>42</v>
      </c>
      <c r="AX171" s="13" t="s">
        <v>82</v>
      </c>
      <c r="AY171" s="254" t="s">
        <v>280</v>
      </c>
    </row>
    <row r="172" s="14" customFormat="1">
      <c r="A172" s="14"/>
      <c r="B172" s="255"/>
      <c r="C172" s="256"/>
      <c r="D172" s="245" t="s">
        <v>288</v>
      </c>
      <c r="E172" s="257" t="s">
        <v>44</v>
      </c>
      <c r="F172" s="258" t="s">
        <v>292</v>
      </c>
      <c r="G172" s="256"/>
      <c r="H172" s="259">
        <v>4.5519999999999996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288</v>
      </c>
      <c r="AU172" s="265" t="s">
        <v>91</v>
      </c>
      <c r="AV172" s="14" t="s">
        <v>286</v>
      </c>
      <c r="AW172" s="14" t="s">
        <v>42</v>
      </c>
      <c r="AX172" s="14" t="s">
        <v>89</v>
      </c>
      <c r="AY172" s="265" t="s">
        <v>280</v>
      </c>
    </row>
    <row r="173" s="2" customFormat="1" ht="24" customHeight="1">
      <c r="A173" s="41"/>
      <c r="B173" s="42"/>
      <c r="C173" s="230" t="s">
        <v>394</v>
      </c>
      <c r="D173" s="230" t="s">
        <v>282</v>
      </c>
      <c r="E173" s="231" t="s">
        <v>395</v>
      </c>
      <c r="F173" s="232" t="s">
        <v>396</v>
      </c>
      <c r="G173" s="233" t="s">
        <v>201</v>
      </c>
      <c r="H173" s="234">
        <v>26.559999999999999</v>
      </c>
      <c r="I173" s="235"/>
      <c r="J173" s="236">
        <f>ROUND(I173*H173,2)</f>
        <v>0</v>
      </c>
      <c r="K173" s="232" t="s">
        <v>285</v>
      </c>
      <c r="L173" s="47"/>
      <c r="M173" s="237" t="s">
        <v>44</v>
      </c>
      <c r="N173" s="238" t="s">
        <v>53</v>
      </c>
      <c r="O173" s="87"/>
      <c r="P173" s="239">
        <f>O173*H173</f>
        <v>0</v>
      </c>
      <c r="Q173" s="239">
        <v>0.0027499999999999998</v>
      </c>
      <c r="R173" s="239">
        <f>Q173*H173</f>
        <v>0.073039999999999994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286</v>
      </c>
      <c r="AT173" s="241" t="s">
        <v>282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397</v>
      </c>
    </row>
    <row r="174" s="13" customFormat="1">
      <c r="A174" s="13"/>
      <c r="B174" s="243"/>
      <c r="C174" s="244"/>
      <c r="D174" s="245" t="s">
        <v>288</v>
      </c>
      <c r="E174" s="246" t="s">
        <v>44</v>
      </c>
      <c r="F174" s="247" t="s">
        <v>398</v>
      </c>
      <c r="G174" s="244"/>
      <c r="H174" s="248">
        <v>22.16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288</v>
      </c>
      <c r="AU174" s="254" t="s">
        <v>91</v>
      </c>
      <c r="AV174" s="13" t="s">
        <v>91</v>
      </c>
      <c r="AW174" s="13" t="s">
        <v>42</v>
      </c>
      <c r="AX174" s="13" t="s">
        <v>82</v>
      </c>
      <c r="AY174" s="254" t="s">
        <v>280</v>
      </c>
    </row>
    <row r="175" s="13" customFormat="1">
      <c r="A175" s="13"/>
      <c r="B175" s="243"/>
      <c r="C175" s="244"/>
      <c r="D175" s="245" t="s">
        <v>288</v>
      </c>
      <c r="E175" s="246" t="s">
        <v>44</v>
      </c>
      <c r="F175" s="247" t="s">
        <v>399</v>
      </c>
      <c r="G175" s="244"/>
      <c r="H175" s="248">
        <v>4.4000000000000004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91</v>
      </c>
      <c r="AV175" s="13" t="s">
        <v>91</v>
      </c>
      <c r="AW175" s="13" t="s">
        <v>42</v>
      </c>
      <c r="AX175" s="13" t="s">
        <v>82</v>
      </c>
      <c r="AY175" s="254" t="s">
        <v>280</v>
      </c>
    </row>
    <row r="176" s="14" customFormat="1">
      <c r="A176" s="14"/>
      <c r="B176" s="255"/>
      <c r="C176" s="256"/>
      <c r="D176" s="245" t="s">
        <v>288</v>
      </c>
      <c r="E176" s="257" t="s">
        <v>44</v>
      </c>
      <c r="F176" s="258" t="s">
        <v>292</v>
      </c>
      <c r="G176" s="256"/>
      <c r="H176" s="259">
        <v>26.559999999999999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288</v>
      </c>
      <c r="AU176" s="265" t="s">
        <v>91</v>
      </c>
      <c r="AV176" s="14" t="s">
        <v>286</v>
      </c>
      <c r="AW176" s="14" t="s">
        <v>42</v>
      </c>
      <c r="AX176" s="14" t="s">
        <v>89</v>
      </c>
      <c r="AY176" s="265" t="s">
        <v>280</v>
      </c>
    </row>
    <row r="177" s="2" customFormat="1" ht="24" customHeight="1">
      <c r="A177" s="41"/>
      <c r="B177" s="42"/>
      <c r="C177" s="230" t="s">
        <v>7</v>
      </c>
      <c r="D177" s="230" t="s">
        <v>282</v>
      </c>
      <c r="E177" s="231" t="s">
        <v>400</v>
      </c>
      <c r="F177" s="232" t="s">
        <v>401</v>
      </c>
      <c r="G177" s="233" t="s">
        <v>201</v>
      </c>
      <c r="H177" s="234">
        <v>26.559999999999999</v>
      </c>
      <c r="I177" s="235"/>
      <c r="J177" s="236">
        <f>ROUND(I177*H177,2)</f>
        <v>0</v>
      </c>
      <c r="K177" s="232" t="s">
        <v>285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286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286</v>
      </c>
      <c r="BM177" s="241" t="s">
        <v>402</v>
      </c>
    </row>
    <row r="178" s="2" customFormat="1" ht="48" customHeight="1">
      <c r="A178" s="41"/>
      <c r="B178" s="42"/>
      <c r="C178" s="230" t="s">
        <v>403</v>
      </c>
      <c r="D178" s="230" t="s">
        <v>282</v>
      </c>
      <c r="E178" s="231" t="s">
        <v>404</v>
      </c>
      <c r="F178" s="232" t="s">
        <v>405</v>
      </c>
      <c r="G178" s="233" t="s">
        <v>319</v>
      </c>
      <c r="H178" s="234">
        <v>0.81899999999999995</v>
      </c>
      <c r="I178" s="235"/>
      <c r="J178" s="236">
        <f>ROUND(I178*H178,2)</f>
        <v>0</v>
      </c>
      <c r="K178" s="232" t="s">
        <v>285</v>
      </c>
      <c r="L178" s="47"/>
      <c r="M178" s="237" t="s">
        <v>44</v>
      </c>
      <c r="N178" s="238" t="s">
        <v>53</v>
      </c>
      <c r="O178" s="87"/>
      <c r="P178" s="239">
        <f>O178*H178</f>
        <v>0</v>
      </c>
      <c r="Q178" s="239">
        <v>1.05871</v>
      </c>
      <c r="R178" s="239">
        <f>Q178*H178</f>
        <v>0.86708348999999996</v>
      </c>
      <c r="S178" s="239">
        <v>0</v>
      </c>
      <c r="T178" s="24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1" t="s">
        <v>286</v>
      </c>
      <c r="AT178" s="241" t="s">
        <v>282</v>
      </c>
      <c r="AU178" s="241" t="s">
        <v>91</v>
      </c>
      <c r="AY178" s="19" t="s">
        <v>280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89</v>
      </c>
      <c r="BK178" s="242">
        <f>ROUND(I178*H178,2)</f>
        <v>0</v>
      </c>
      <c r="BL178" s="19" t="s">
        <v>286</v>
      </c>
      <c r="BM178" s="241" t="s">
        <v>406</v>
      </c>
    </row>
    <row r="179" s="2" customFormat="1">
      <c r="A179" s="41"/>
      <c r="B179" s="42"/>
      <c r="C179" s="43"/>
      <c r="D179" s="245" t="s">
        <v>360</v>
      </c>
      <c r="E179" s="43"/>
      <c r="F179" s="276" t="s">
        <v>407</v>
      </c>
      <c r="G179" s="43"/>
      <c r="H179" s="43"/>
      <c r="I179" s="150"/>
      <c r="J179" s="43"/>
      <c r="K179" s="43"/>
      <c r="L179" s="47"/>
      <c r="M179" s="277"/>
      <c r="N179" s="278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360</v>
      </c>
      <c r="AU179" s="19" t="s">
        <v>91</v>
      </c>
    </row>
    <row r="180" s="13" customFormat="1">
      <c r="A180" s="13"/>
      <c r="B180" s="243"/>
      <c r="C180" s="244"/>
      <c r="D180" s="245" t="s">
        <v>288</v>
      </c>
      <c r="E180" s="246" t="s">
        <v>44</v>
      </c>
      <c r="F180" s="247" t="s">
        <v>408</v>
      </c>
      <c r="G180" s="244"/>
      <c r="H180" s="248">
        <v>0.81899999999999995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91</v>
      </c>
      <c r="AV180" s="13" t="s">
        <v>91</v>
      </c>
      <c r="AW180" s="13" t="s">
        <v>42</v>
      </c>
      <c r="AX180" s="13" t="s">
        <v>89</v>
      </c>
      <c r="AY180" s="254" t="s">
        <v>280</v>
      </c>
    </row>
    <row r="181" s="12" customFormat="1" ht="22.8" customHeight="1">
      <c r="A181" s="12"/>
      <c r="B181" s="214"/>
      <c r="C181" s="215"/>
      <c r="D181" s="216" t="s">
        <v>81</v>
      </c>
      <c r="E181" s="228" t="s">
        <v>297</v>
      </c>
      <c r="F181" s="228" t="s">
        <v>409</v>
      </c>
      <c r="G181" s="215"/>
      <c r="H181" s="215"/>
      <c r="I181" s="218"/>
      <c r="J181" s="229">
        <f>BK181</f>
        <v>0</v>
      </c>
      <c r="K181" s="215"/>
      <c r="L181" s="220"/>
      <c r="M181" s="221"/>
      <c r="N181" s="222"/>
      <c r="O181" s="222"/>
      <c r="P181" s="223">
        <f>SUM(P182:P213)</f>
        <v>0</v>
      </c>
      <c r="Q181" s="222"/>
      <c r="R181" s="223">
        <f>SUM(R182:R213)</f>
        <v>26.982042969999998</v>
      </c>
      <c r="S181" s="222"/>
      <c r="T181" s="224">
        <f>SUM(T182:T213)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5" t="s">
        <v>89</v>
      </c>
      <c r="AT181" s="226" t="s">
        <v>81</v>
      </c>
      <c r="AU181" s="226" t="s">
        <v>89</v>
      </c>
      <c r="AY181" s="225" t="s">
        <v>280</v>
      </c>
      <c r="BK181" s="227">
        <f>SUM(BK182:BK213)</f>
        <v>0</v>
      </c>
    </row>
    <row r="182" s="2" customFormat="1" ht="36" customHeight="1">
      <c r="A182" s="41"/>
      <c r="B182" s="42"/>
      <c r="C182" s="230" t="s">
        <v>410</v>
      </c>
      <c r="D182" s="230" t="s">
        <v>282</v>
      </c>
      <c r="E182" s="231" t="s">
        <v>411</v>
      </c>
      <c r="F182" s="232" t="s">
        <v>412</v>
      </c>
      <c r="G182" s="233" t="s">
        <v>201</v>
      </c>
      <c r="H182" s="234">
        <v>14.35</v>
      </c>
      <c r="I182" s="235"/>
      <c r="J182" s="236">
        <f>ROUND(I182*H182,2)</f>
        <v>0</v>
      </c>
      <c r="K182" s="232" t="s">
        <v>285</v>
      </c>
      <c r="L182" s="47"/>
      <c r="M182" s="237" t="s">
        <v>44</v>
      </c>
      <c r="N182" s="238" t="s">
        <v>53</v>
      </c>
      <c r="O182" s="87"/>
      <c r="P182" s="239">
        <f>O182*H182</f>
        <v>0</v>
      </c>
      <c r="Q182" s="239">
        <v>0.45195000000000002</v>
      </c>
      <c r="R182" s="239">
        <f>Q182*H182</f>
        <v>6.4854824999999998</v>
      </c>
      <c r="S182" s="239">
        <v>0</v>
      </c>
      <c r="T182" s="240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41" t="s">
        <v>286</v>
      </c>
      <c r="AT182" s="241" t="s">
        <v>282</v>
      </c>
      <c r="AU182" s="241" t="s">
        <v>91</v>
      </c>
      <c r="AY182" s="19" t="s">
        <v>280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89</v>
      </c>
      <c r="BK182" s="242">
        <f>ROUND(I182*H182,2)</f>
        <v>0</v>
      </c>
      <c r="BL182" s="19" t="s">
        <v>286</v>
      </c>
      <c r="BM182" s="241" t="s">
        <v>413</v>
      </c>
    </row>
    <row r="183" s="13" customFormat="1">
      <c r="A183" s="13"/>
      <c r="B183" s="243"/>
      <c r="C183" s="244"/>
      <c r="D183" s="245" t="s">
        <v>288</v>
      </c>
      <c r="E183" s="246" t="s">
        <v>44</v>
      </c>
      <c r="F183" s="247" t="s">
        <v>414</v>
      </c>
      <c r="G183" s="244"/>
      <c r="H183" s="248">
        <v>14.35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288</v>
      </c>
      <c r="AU183" s="254" t="s">
        <v>91</v>
      </c>
      <c r="AV183" s="13" t="s">
        <v>91</v>
      </c>
      <c r="AW183" s="13" t="s">
        <v>42</v>
      </c>
      <c r="AX183" s="13" t="s">
        <v>89</v>
      </c>
      <c r="AY183" s="254" t="s">
        <v>280</v>
      </c>
    </row>
    <row r="184" s="2" customFormat="1" ht="36" customHeight="1">
      <c r="A184" s="41"/>
      <c r="B184" s="42"/>
      <c r="C184" s="230" t="s">
        <v>415</v>
      </c>
      <c r="D184" s="230" t="s">
        <v>282</v>
      </c>
      <c r="E184" s="231" t="s">
        <v>416</v>
      </c>
      <c r="F184" s="232" t="s">
        <v>417</v>
      </c>
      <c r="G184" s="233" t="s">
        <v>201</v>
      </c>
      <c r="H184" s="234">
        <v>111.44</v>
      </c>
      <c r="I184" s="235"/>
      <c r="J184" s="236">
        <f>ROUND(I184*H184,2)</f>
        <v>0</v>
      </c>
      <c r="K184" s="232" t="s">
        <v>285</v>
      </c>
      <c r="L184" s="47"/>
      <c r="M184" s="237" t="s">
        <v>44</v>
      </c>
      <c r="N184" s="238" t="s">
        <v>53</v>
      </c>
      <c r="O184" s="87"/>
      <c r="P184" s="239">
        <f>O184*H184</f>
        <v>0</v>
      </c>
      <c r="Q184" s="239">
        <v>0.14854000000000001</v>
      </c>
      <c r="R184" s="239">
        <f>Q184*H184</f>
        <v>16.5532976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286</v>
      </c>
      <c r="AT184" s="241" t="s">
        <v>282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286</v>
      </c>
      <c r="BM184" s="241" t="s">
        <v>418</v>
      </c>
    </row>
    <row r="185" s="13" customFormat="1">
      <c r="A185" s="13"/>
      <c r="B185" s="243"/>
      <c r="C185" s="244"/>
      <c r="D185" s="245" t="s">
        <v>288</v>
      </c>
      <c r="E185" s="246" t="s">
        <v>44</v>
      </c>
      <c r="F185" s="247" t="s">
        <v>419</v>
      </c>
      <c r="G185" s="244"/>
      <c r="H185" s="248">
        <v>78.299999999999997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288</v>
      </c>
      <c r="AU185" s="254" t="s">
        <v>91</v>
      </c>
      <c r="AV185" s="13" t="s">
        <v>91</v>
      </c>
      <c r="AW185" s="13" t="s">
        <v>42</v>
      </c>
      <c r="AX185" s="13" t="s">
        <v>82</v>
      </c>
      <c r="AY185" s="254" t="s">
        <v>280</v>
      </c>
    </row>
    <row r="186" s="13" customFormat="1">
      <c r="A186" s="13"/>
      <c r="B186" s="243"/>
      <c r="C186" s="244"/>
      <c r="D186" s="245" t="s">
        <v>288</v>
      </c>
      <c r="E186" s="246" t="s">
        <v>44</v>
      </c>
      <c r="F186" s="247" t="s">
        <v>420</v>
      </c>
      <c r="G186" s="244"/>
      <c r="H186" s="248">
        <v>28.239999999999998</v>
      </c>
      <c r="I186" s="249"/>
      <c r="J186" s="244"/>
      <c r="K186" s="244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288</v>
      </c>
      <c r="AU186" s="254" t="s">
        <v>91</v>
      </c>
      <c r="AV186" s="13" t="s">
        <v>91</v>
      </c>
      <c r="AW186" s="13" t="s">
        <v>42</v>
      </c>
      <c r="AX186" s="13" t="s">
        <v>82</v>
      </c>
      <c r="AY186" s="254" t="s">
        <v>280</v>
      </c>
    </row>
    <row r="187" s="13" customFormat="1">
      <c r="A187" s="13"/>
      <c r="B187" s="243"/>
      <c r="C187" s="244"/>
      <c r="D187" s="245" t="s">
        <v>288</v>
      </c>
      <c r="E187" s="246" t="s">
        <v>44</v>
      </c>
      <c r="F187" s="247" t="s">
        <v>414</v>
      </c>
      <c r="G187" s="244"/>
      <c r="H187" s="248">
        <v>14.35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288</v>
      </c>
      <c r="AU187" s="254" t="s">
        <v>91</v>
      </c>
      <c r="AV187" s="13" t="s">
        <v>91</v>
      </c>
      <c r="AW187" s="13" t="s">
        <v>42</v>
      </c>
      <c r="AX187" s="13" t="s">
        <v>82</v>
      </c>
      <c r="AY187" s="254" t="s">
        <v>280</v>
      </c>
    </row>
    <row r="188" s="13" customFormat="1">
      <c r="A188" s="13"/>
      <c r="B188" s="243"/>
      <c r="C188" s="244"/>
      <c r="D188" s="245" t="s">
        <v>288</v>
      </c>
      <c r="E188" s="246" t="s">
        <v>44</v>
      </c>
      <c r="F188" s="247" t="s">
        <v>421</v>
      </c>
      <c r="G188" s="244"/>
      <c r="H188" s="248">
        <v>-9.4499999999999993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288</v>
      </c>
      <c r="AU188" s="254" t="s">
        <v>91</v>
      </c>
      <c r="AV188" s="13" t="s">
        <v>91</v>
      </c>
      <c r="AW188" s="13" t="s">
        <v>42</v>
      </c>
      <c r="AX188" s="13" t="s">
        <v>82</v>
      </c>
      <c r="AY188" s="254" t="s">
        <v>280</v>
      </c>
    </row>
    <row r="189" s="14" customFormat="1">
      <c r="A189" s="14"/>
      <c r="B189" s="255"/>
      <c r="C189" s="256"/>
      <c r="D189" s="245" t="s">
        <v>288</v>
      </c>
      <c r="E189" s="257" t="s">
        <v>44</v>
      </c>
      <c r="F189" s="258" t="s">
        <v>292</v>
      </c>
      <c r="G189" s="256"/>
      <c r="H189" s="259">
        <v>111.44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5" t="s">
        <v>288</v>
      </c>
      <c r="AU189" s="265" t="s">
        <v>91</v>
      </c>
      <c r="AV189" s="14" t="s">
        <v>286</v>
      </c>
      <c r="AW189" s="14" t="s">
        <v>42</v>
      </c>
      <c r="AX189" s="14" t="s">
        <v>89</v>
      </c>
      <c r="AY189" s="265" t="s">
        <v>280</v>
      </c>
    </row>
    <row r="190" s="2" customFormat="1" ht="36" customHeight="1">
      <c r="A190" s="41"/>
      <c r="B190" s="42"/>
      <c r="C190" s="230" t="s">
        <v>422</v>
      </c>
      <c r="D190" s="230" t="s">
        <v>282</v>
      </c>
      <c r="E190" s="231" t="s">
        <v>423</v>
      </c>
      <c r="F190" s="232" t="s">
        <v>424</v>
      </c>
      <c r="G190" s="233" t="s">
        <v>319</v>
      </c>
      <c r="H190" s="234">
        <v>0.28699999999999998</v>
      </c>
      <c r="I190" s="235"/>
      <c r="J190" s="236">
        <f>ROUND(I190*H190,2)</f>
        <v>0</v>
      </c>
      <c r="K190" s="232" t="s">
        <v>285</v>
      </c>
      <c r="L190" s="47"/>
      <c r="M190" s="237" t="s">
        <v>44</v>
      </c>
      <c r="N190" s="238" t="s">
        <v>53</v>
      </c>
      <c r="O190" s="87"/>
      <c r="P190" s="239">
        <f>O190*H190</f>
        <v>0</v>
      </c>
      <c r="Q190" s="239">
        <v>1.04881</v>
      </c>
      <c r="R190" s="239">
        <f>Q190*H190</f>
        <v>0.30100846999999997</v>
      </c>
      <c r="S190" s="239">
        <v>0</v>
      </c>
      <c r="T190" s="24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1" t="s">
        <v>286</v>
      </c>
      <c r="AT190" s="241" t="s">
        <v>282</v>
      </c>
      <c r="AU190" s="241" t="s">
        <v>91</v>
      </c>
      <c r="AY190" s="19" t="s">
        <v>280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89</v>
      </c>
      <c r="BK190" s="242">
        <f>ROUND(I190*H190,2)</f>
        <v>0</v>
      </c>
      <c r="BL190" s="19" t="s">
        <v>286</v>
      </c>
      <c r="BM190" s="241" t="s">
        <v>425</v>
      </c>
    </row>
    <row r="191" s="2" customFormat="1">
      <c r="A191" s="41"/>
      <c r="B191" s="42"/>
      <c r="C191" s="43"/>
      <c r="D191" s="245" t="s">
        <v>360</v>
      </c>
      <c r="E191" s="43"/>
      <c r="F191" s="276" t="s">
        <v>426</v>
      </c>
      <c r="G191" s="43"/>
      <c r="H191" s="43"/>
      <c r="I191" s="150"/>
      <c r="J191" s="43"/>
      <c r="K191" s="43"/>
      <c r="L191" s="47"/>
      <c r="M191" s="277"/>
      <c r="N191" s="278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360</v>
      </c>
      <c r="AU191" s="19" t="s">
        <v>91</v>
      </c>
    </row>
    <row r="192" s="13" customFormat="1">
      <c r="A192" s="13"/>
      <c r="B192" s="243"/>
      <c r="C192" s="244"/>
      <c r="D192" s="245" t="s">
        <v>288</v>
      </c>
      <c r="E192" s="246" t="s">
        <v>44</v>
      </c>
      <c r="F192" s="247" t="s">
        <v>427</v>
      </c>
      <c r="G192" s="244"/>
      <c r="H192" s="248">
        <v>0.28699999999999998</v>
      </c>
      <c r="I192" s="249"/>
      <c r="J192" s="244"/>
      <c r="K192" s="244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91</v>
      </c>
      <c r="AV192" s="13" t="s">
        <v>91</v>
      </c>
      <c r="AW192" s="13" t="s">
        <v>42</v>
      </c>
      <c r="AX192" s="13" t="s">
        <v>89</v>
      </c>
      <c r="AY192" s="254" t="s">
        <v>280</v>
      </c>
    </row>
    <row r="193" s="2" customFormat="1" ht="36" customHeight="1">
      <c r="A193" s="41"/>
      <c r="B193" s="42"/>
      <c r="C193" s="230" t="s">
        <v>428</v>
      </c>
      <c r="D193" s="230" t="s">
        <v>282</v>
      </c>
      <c r="E193" s="231" t="s">
        <v>429</v>
      </c>
      <c r="F193" s="232" t="s">
        <v>430</v>
      </c>
      <c r="G193" s="233" t="s">
        <v>431</v>
      </c>
      <c r="H193" s="234">
        <v>2</v>
      </c>
      <c r="I193" s="235"/>
      <c r="J193" s="236">
        <f>ROUND(I193*H193,2)</f>
        <v>0</v>
      </c>
      <c r="K193" s="232" t="s">
        <v>285</v>
      </c>
      <c r="L193" s="47"/>
      <c r="M193" s="237" t="s">
        <v>44</v>
      </c>
      <c r="N193" s="238" t="s">
        <v>53</v>
      </c>
      <c r="O193" s="87"/>
      <c r="P193" s="239">
        <f>O193*H193</f>
        <v>0</v>
      </c>
      <c r="Q193" s="239">
        <v>0.026280000000000001</v>
      </c>
      <c r="R193" s="239">
        <f>Q193*H193</f>
        <v>0.052560000000000003</v>
      </c>
      <c r="S193" s="239">
        <v>0</v>
      </c>
      <c r="T193" s="240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41" t="s">
        <v>286</v>
      </c>
      <c r="AT193" s="241" t="s">
        <v>282</v>
      </c>
      <c r="AU193" s="241" t="s">
        <v>91</v>
      </c>
      <c r="AY193" s="19" t="s">
        <v>280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89</v>
      </c>
      <c r="BK193" s="242">
        <f>ROUND(I193*H193,2)</f>
        <v>0</v>
      </c>
      <c r="BL193" s="19" t="s">
        <v>286</v>
      </c>
      <c r="BM193" s="241" t="s">
        <v>432</v>
      </c>
    </row>
    <row r="194" s="2" customFormat="1" ht="36" customHeight="1">
      <c r="A194" s="41"/>
      <c r="B194" s="42"/>
      <c r="C194" s="230" t="s">
        <v>433</v>
      </c>
      <c r="D194" s="230" t="s">
        <v>282</v>
      </c>
      <c r="E194" s="231" t="s">
        <v>434</v>
      </c>
      <c r="F194" s="232" t="s">
        <v>435</v>
      </c>
      <c r="G194" s="233" t="s">
        <v>431</v>
      </c>
      <c r="H194" s="234">
        <v>1</v>
      </c>
      <c r="I194" s="235"/>
      <c r="J194" s="236">
        <f>ROUND(I194*H194,2)</f>
        <v>0</v>
      </c>
      <c r="K194" s="232" t="s">
        <v>285</v>
      </c>
      <c r="L194" s="47"/>
      <c r="M194" s="237" t="s">
        <v>44</v>
      </c>
      <c r="N194" s="238" t="s">
        <v>53</v>
      </c>
      <c r="O194" s="87"/>
      <c r="P194" s="239">
        <f>O194*H194</f>
        <v>0</v>
      </c>
      <c r="Q194" s="239">
        <v>0.055280000000000003</v>
      </c>
      <c r="R194" s="239">
        <f>Q194*H194</f>
        <v>0.055280000000000003</v>
      </c>
      <c r="S194" s="239">
        <v>0</v>
      </c>
      <c r="T194" s="24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1" t="s">
        <v>286</v>
      </c>
      <c r="AT194" s="241" t="s">
        <v>282</v>
      </c>
      <c r="AU194" s="241" t="s">
        <v>91</v>
      </c>
      <c r="AY194" s="19" t="s">
        <v>280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89</v>
      </c>
      <c r="BK194" s="242">
        <f>ROUND(I194*H194,2)</f>
        <v>0</v>
      </c>
      <c r="BL194" s="19" t="s">
        <v>286</v>
      </c>
      <c r="BM194" s="241" t="s">
        <v>436</v>
      </c>
    </row>
    <row r="195" s="2" customFormat="1" ht="36" customHeight="1">
      <c r="A195" s="41"/>
      <c r="B195" s="42"/>
      <c r="C195" s="230" t="s">
        <v>437</v>
      </c>
      <c r="D195" s="230" t="s">
        <v>282</v>
      </c>
      <c r="E195" s="231" t="s">
        <v>438</v>
      </c>
      <c r="F195" s="232" t="s">
        <v>439</v>
      </c>
      <c r="G195" s="233" t="s">
        <v>431</v>
      </c>
      <c r="H195" s="234">
        <v>1</v>
      </c>
      <c r="I195" s="235"/>
      <c r="J195" s="236">
        <f>ROUND(I195*H195,2)</f>
        <v>0</v>
      </c>
      <c r="K195" s="232" t="s">
        <v>285</v>
      </c>
      <c r="L195" s="47"/>
      <c r="M195" s="237" t="s">
        <v>44</v>
      </c>
      <c r="N195" s="238" t="s">
        <v>53</v>
      </c>
      <c r="O195" s="87"/>
      <c r="P195" s="239">
        <f>O195*H195</f>
        <v>0</v>
      </c>
      <c r="Q195" s="239">
        <v>0.08763</v>
      </c>
      <c r="R195" s="239">
        <f>Q195*H195</f>
        <v>0.08763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286</v>
      </c>
      <c r="AT195" s="241" t="s">
        <v>282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286</v>
      </c>
      <c r="BM195" s="241" t="s">
        <v>440</v>
      </c>
    </row>
    <row r="196" s="2" customFormat="1" ht="36" customHeight="1">
      <c r="A196" s="41"/>
      <c r="B196" s="42"/>
      <c r="C196" s="230" t="s">
        <v>441</v>
      </c>
      <c r="D196" s="230" t="s">
        <v>282</v>
      </c>
      <c r="E196" s="231" t="s">
        <v>442</v>
      </c>
      <c r="F196" s="232" t="s">
        <v>443</v>
      </c>
      <c r="G196" s="233" t="s">
        <v>431</v>
      </c>
      <c r="H196" s="234">
        <v>2</v>
      </c>
      <c r="I196" s="235"/>
      <c r="J196" s="236">
        <f>ROUND(I196*H196,2)</f>
        <v>0</v>
      </c>
      <c r="K196" s="232" t="s">
        <v>285</v>
      </c>
      <c r="L196" s="47"/>
      <c r="M196" s="237" t="s">
        <v>44</v>
      </c>
      <c r="N196" s="238" t="s">
        <v>53</v>
      </c>
      <c r="O196" s="87"/>
      <c r="P196" s="239">
        <f>O196*H196</f>
        <v>0</v>
      </c>
      <c r="Q196" s="239">
        <v>0.062210000000000001</v>
      </c>
      <c r="R196" s="239">
        <f>Q196*H196</f>
        <v>0.12442</v>
      </c>
      <c r="S196" s="239">
        <v>0</v>
      </c>
      <c r="T196" s="240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1" t="s">
        <v>286</v>
      </c>
      <c r="AT196" s="241" t="s">
        <v>282</v>
      </c>
      <c r="AU196" s="241" t="s">
        <v>91</v>
      </c>
      <c r="AY196" s="19" t="s">
        <v>280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89</v>
      </c>
      <c r="BK196" s="242">
        <f>ROUND(I196*H196,2)</f>
        <v>0</v>
      </c>
      <c r="BL196" s="19" t="s">
        <v>286</v>
      </c>
      <c r="BM196" s="241" t="s">
        <v>444</v>
      </c>
    </row>
    <row r="197" s="2" customFormat="1" ht="36" customHeight="1">
      <c r="A197" s="41"/>
      <c r="B197" s="42"/>
      <c r="C197" s="230" t="s">
        <v>445</v>
      </c>
      <c r="D197" s="230" t="s">
        <v>282</v>
      </c>
      <c r="E197" s="231" t="s">
        <v>446</v>
      </c>
      <c r="F197" s="232" t="s">
        <v>447</v>
      </c>
      <c r="G197" s="233" t="s">
        <v>431</v>
      </c>
      <c r="H197" s="234">
        <v>1</v>
      </c>
      <c r="I197" s="235"/>
      <c r="J197" s="236">
        <f>ROUND(I197*H197,2)</f>
        <v>0</v>
      </c>
      <c r="K197" s="232" t="s">
        <v>285</v>
      </c>
      <c r="L197" s="47"/>
      <c r="M197" s="237" t="s">
        <v>44</v>
      </c>
      <c r="N197" s="238" t="s">
        <v>53</v>
      </c>
      <c r="O197" s="87"/>
      <c r="P197" s="239">
        <f>O197*H197</f>
        <v>0</v>
      </c>
      <c r="Q197" s="239">
        <v>0.083260000000000001</v>
      </c>
      <c r="R197" s="239">
        <f>Q197*H197</f>
        <v>0.083260000000000001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286</v>
      </c>
      <c r="AT197" s="241" t="s">
        <v>282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286</v>
      </c>
      <c r="BM197" s="241" t="s">
        <v>448</v>
      </c>
    </row>
    <row r="198" s="2" customFormat="1" ht="36" customHeight="1">
      <c r="A198" s="41"/>
      <c r="B198" s="42"/>
      <c r="C198" s="230" t="s">
        <v>449</v>
      </c>
      <c r="D198" s="230" t="s">
        <v>282</v>
      </c>
      <c r="E198" s="231" t="s">
        <v>450</v>
      </c>
      <c r="F198" s="232" t="s">
        <v>451</v>
      </c>
      <c r="G198" s="233" t="s">
        <v>201</v>
      </c>
      <c r="H198" s="234">
        <v>17.969999999999999</v>
      </c>
      <c r="I198" s="235"/>
      <c r="J198" s="236">
        <f>ROUND(I198*H198,2)</f>
        <v>0</v>
      </c>
      <c r="K198" s="232" t="s">
        <v>285</v>
      </c>
      <c r="L198" s="47"/>
      <c r="M198" s="237" t="s">
        <v>44</v>
      </c>
      <c r="N198" s="238" t="s">
        <v>53</v>
      </c>
      <c r="O198" s="87"/>
      <c r="P198" s="239">
        <f>O198*H198</f>
        <v>0</v>
      </c>
      <c r="Q198" s="239">
        <v>0.069169999999999995</v>
      </c>
      <c r="R198" s="239">
        <f>Q198*H198</f>
        <v>1.2429849</v>
      </c>
      <c r="S198" s="239">
        <v>0</v>
      </c>
      <c r="T198" s="24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41" t="s">
        <v>286</v>
      </c>
      <c r="AT198" s="241" t="s">
        <v>282</v>
      </c>
      <c r="AU198" s="241" t="s">
        <v>91</v>
      </c>
      <c r="AY198" s="19" t="s">
        <v>280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89</v>
      </c>
      <c r="BK198" s="242">
        <f>ROUND(I198*H198,2)</f>
        <v>0</v>
      </c>
      <c r="BL198" s="19" t="s">
        <v>286</v>
      </c>
      <c r="BM198" s="241" t="s">
        <v>452</v>
      </c>
    </row>
    <row r="199" s="13" customFormat="1">
      <c r="A199" s="13"/>
      <c r="B199" s="243"/>
      <c r="C199" s="244"/>
      <c r="D199" s="245" t="s">
        <v>288</v>
      </c>
      <c r="E199" s="246" t="s">
        <v>44</v>
      </c>
      <c r="F199" s="247" t="s">
        <v>453</v>
      </c>
      <c r="G199" s="244"/>
      <c r="H199" s="248">
        <v>25.109999999999999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91</v>
      </c>
      <c r="AV199" s="13" t="s">
        <v>91</v>
      </c>
      <c r="AW199" s="13" t="s">
        <v>42</v>
      </c>
      <c r="AX199" s="13" t="s">
        <v>82</v>
      </c>
      <c r="AY199" s="254" t="s">
        <v>280</v>
      </c>
    </row>
    <row r="200" s="13" customFormat="1">
      <c r="A200" s="13"/>
      <c r="B200" s="243"/>
      <c r="C200" s="244"/>
      <c r="D200" s="245" t="s">
        <v>288</v>
      </c>
      <c r="E200" s="246" t="s">
        <v>44</v>
      </c>
      <c r="F200" s="247" t="s">
        <v>454</v>
      </c>
      <c r="G200" s="244"/>
      <c r="H200" s="248">
        <v>-7.1399999999999997</v>
      </c>
      <c r="I200" s="249"/>
      <c r="J200" s="244"/>
      <c r="K200" s="244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288</v>
      </c>
      <c r="AU200" s="254" t="s">
        <v>91</v>
      </c>
      <c r="AV200" s="13" t="s">
        <v>91</v>
      </c>
      <c r="AW200" s="13" t="s">
        <v>42</v>
      </c>
      <c r="AX200" s="13" t="s">
        <v>82</v>
      </c>
      <c r="AY200" s="254" t="s">
        <v>280</v>
      </c>
    </row>
    <row r="201" s="14" customFormat="1">
      <c r="A201" s="14"/>
      <c r="B201" s="255"/>
      <c r="C201" s="256"/>
      <c r="D201" s="245" t="s">
        <v>288</v>
      </c>
      <c r="E201" s="257" t="s">
        <v>44</v>
      </c>
      <c r="F201" s="258" t="s">
        <v>292</v>
      </c>
      <c r="G201" s="256"/>
      <c r="H201" s="259">
        <v>17.969999999999999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288</v>
      </c>
      <c r="AU201" s="265" t="s">
        <v>91</v>
      </c>
      <c r="AV201" s="14" t="s">
        <v>286</v>
      </c>
      <c r="AW201" s="14" t="s">
        <v>42</v>
      </c>
      <c r="AX201" s="14" t="s">
        <v>89</v>
      </c>
      <c r="AY201" s="265" t="s">
        <v>280</v>
      </c>
    </row>
    <row r="202" s="2" customFormat="1" ht="36" customHeight="1">
      <c r="A202" s="41"/>
      <c r="B202" s="42"/>
      <c r="C202" s="230" t="s">
        <v>455</v>
      </c>
      <c r="D202" s="230" t="s">
        <v>282</v>
      </c>
      <c r="E202" s="231" t="s">
        <v>456</v>
      </c>
      <c r="F202" s="232" t="s">
        <v>457</v>
      </c>
      <c r="G202" s="233" t="s">
        <v>201</v>
      </c>
      <c r="H202" s="234">
        <v>10.68</v>
      </c>
      <c r="I202" s="235"/>
      <c r="J202" s="236">
        <f>ROUND(I202*H202,2)</f>
        <v>0</v>
      </c>
      <c r="K202" s="232" t="s">
        <v>285</v>
      </c>
      <c r="L202" s="47"/>
      <c r="M202" s="237" t="s">
        <v>44</v>
      </c>
      <c r="N202" s="238" t="s">
        <v>53</v>
      </c>
      <c r="O202" s="87"/>
      <c r="P202" s="239">
        <f>O202*H202</f>
        <v>0</v>
      </c>
      <c r="Q202" s="239">
        <v>0.10325</v>
      </c>
      <c r="R202" s="239">
        <f>Q202*H202</f>
        <v>1.1027099999999999</v>
      </c>
      <c r="S202" s="239">
        <v>0</v>
      </c>
      <c r="T202" s="240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41" t="s">
        <v>286</v>
      </c>
      <c r="AT202" s="241" t="s">
        <v>282</v>
      </c>
      <c r="AU202" s="241" t="s">
        <v>91</v>
      </c>
      <c r="AY202" s="19" t="s">
        <v>280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89</v>
      </c>
      <c r="BK202" s="242">
        <f>ROUND(I202*H202,2)</f>
        <v>0</v>
      </c>
      <c r="BL202" s="19" t="s">
        <v>286</v>
      </c>
      <c r="BM202" s="241" t="s">
        <v>458</v>
      </c>
    </row>
    <row r="203" s="13" customFormat="1">
      <c r="A203" s="13"/>
      <c r="B203" s="243"/>
      <c r="C203" s="244"/>
      <c r="D203" s="245" t="s">
        <v>288</v>
      </c>
      <c r="E203" s="246" t="s">
        <v>44</v>
      </c>
      <c r="F203" s="247" t="s">
        <v>459</v>
      </c>
      <c r="G203" s="244"/>
      <c r="H203" s="248">
        <v>14.039999999999999</v>
      </c>
      <c r="I203" s="249"/>
      <c r="J203" s="244"/>
      <c r="K203" s="244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288</v>
      </c>
      <c r="AU203" s="254" t="s">
        <v>91</v>
      </c>
      <c r="AV203" s="13" t="s">
        <v>91</v>
      </c>
      <c r="AW203" s="13" t="s">
        <v>42</v>
      </c>
      <c r="AX203" s="13" t="s">
        <v>82</v>
      </c>
      <c r="AY203" s="254" t="s">
        <v>280</v>
      </c>
    </row>
    <row r="204" s="13" customFormat="1">
      <c r="A204" s="13"/>
      <c r="B204" s="243"/>
      <c r="C204" s="244"/>
      <c r="D204" s="245" t="s">
        <v>288</v>
      </c>
      <c r="E204" s="246" t="s">
        <v>44</v>
      </c>
      <c r="F204" s="247" t="s">
        <v>460</v>
      </c>
      <c r="G204" s="244"/>
      <c r="H204" s="248">
        <v>-3.3599999999999999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288</v>
      </c>
      <c r="AU204" s="254" t="s">
        <v>91</v>
      </c>
      <c r="AV204" s="13" t="s">
        <v>91</v>
      </c>
      <c r="AW204" s="13" t="s">
        <v>42</v>
      </c>
      <c r="AX204" s="13" t="s">
        <v>82</v>
      </c>
      <c r="AY204" s="254" t="s">
        <v>280</v>
      </c>
    </row>
    <row r="205" s="14" customFormat="1">
      <c r="A205" s="14"/>
      <c r="B205" s="255"/>
      <c r="C205" s="256"/>
      <c r="D205" s="245" t="s">
        <v>288</v>
      </c>
      <c r="E205" s="257" t="s">
        <v>44</v>
      </c>
      <c r="F205" s="258" t="s">
        <v>292</v>
      </c>
      <c r="G205" s="256"/>
      <c r="H205" s="259">
        <v>10.68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5" t="s">
        <v>288</v>
      </c>
      <c r="AU205" s="265" t="s">
        <v>91</v>
      </c>
      <c r="AV205" s="14" t="s">
        <v>286</v>
      </c>
      <c r="AW205" s="14" t="s">
        <v>42</v>
      </c>
      <c r="AX205" s="14" t="s">
        <v>89</v>
      </c>
      <c r="AY205" s="265" t="s">
        <v>280</v>
      </c>
    </row>
    <row r="206" s="2" customFormat="1" ht="16.5" customHeight="1">
      <c r="A206" s="41"/>
      <c r="B206" s="42"/>
      <c r="C206" s="230" t="s">
        <v>461</v>
      </c>
      <c r="D206" s="230" t="s">
        <v>282</v>
      </c>
      <c r="E206" s="231" t="s">
        <v>462</v>
      </c>
      <c r="F206" s="232" t="s">
        <v>463</v>
      </c>
      <c r="G206" s="233" t="s">
        <v>218</v>
      </c>
      <c r="H206" s="234">
        <v>9.3000000000000007</v>
      </c>
      <c r="I206" s="235"/>
      <c r="J206" s="236">
        <f>ROUND(I206*H206,2)</f>
        <v>0</v>
      </c>
      <c r="K206" s="232" t="s">
        <v>285</v>
      </c>
      <c r="L206" s="47"/>
      <c r="M206" s="237" t="s">
        <v>44</v>
      </c>
      <c r="N206" s="238" t="s">
        <v>53</v>
      </c>
      <c r="O206" s="87"/>
      <c r="P206" s="239">
        <f>O206*H206</f>
        <v>0</v>
      </c>
      <c r="Q206" s="239">
        <v>0.0020400000000000001</v>
      </c>
      <c r="R206" s="239">
        <f>Q206*H206</f>
        <v>0.018972000000000003</v>
      </c>
      <c r="S206" s="239">
        <v>0</v>
      </c>
      <c r="T206" s="240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41" t="s">
        <v>286</v>
      </c>
      <c r="AT206" s="241" t="s">
        <v>282</v>
      </c>
      <c r="AU206" s="241" t="s">
        <v>91</v>
      </c>
      <c r="AY206" s="19" t="s">
        <v>280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89</v>
      </c>
      <c r="BK206" s="242">
        <f>ROUND(I206*H206,2)</f>
        <v>0</v>
      </c>
      <c r="BL206" s="19" t="s">
        <v>286</v>
      </c>
      <c r="BM206" s="241" t="s">
        <v>464</v>
      </c>
    </row>
    <row r="207" s="13" customFormat="1">
      <c r="A207" s="13"/>
      <c r="B207" s="243"/>
      <c r="C207" s="244"/>
      <c r="D207" s="245" t="s">
        <v>288</v>
      </c>
      <c r="E207" s="246" t="s">
        <v>44</v>
      </c>
      <c r="F207" s="247" t="s">
        <v>465</v>
      </c>
      <c r="G207" s="244"/>
      <c r="H207" s="248">
        <v>9.3000000000000007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288</v>
      </c>
      <c r="AU207" s="254" t="s">
        <v>91</v>
      </c>
      <c r="AV207" s="13" t="s">
        <v>91</v>
      </c>
      <c r="AW207" s="13" t="s">
        <v>42</v>
      </c>
      <c r="AX207" s="13" t="s">
        <v>89</v>
      </c>
      <c r="AY207" s="254" t="s">
        <v>280</v>
      </c>
    </row>
    <row r="208" s="2" customFormat="1" ht="24" customHeight="1">
      <c r="A208" s="41"/>
      <c r="B208" s="42"/>
      <c r="C208" s="230" t="s">
        <v>466</v>
      </c>
      <c r="D208" s="230" t="s">
        <v>282</v>
      </c>
      <c r="E208" s="231" t="s">
        <v>467</v>
      </c>
      <c r="F208" s="232" t="s">
        <v>468</v>
      </c>
      <c r="G208" s="233" t="s">
        <v>218</v>
      </c>
      <c r="H208" s="234">
        <v>5.2000000000000002</v>
      </c>
      <c r="I208" s="235"/>
      <c r="J208" s="236">
        <f>ROUND(I208*H208,2)</f>
        <v>0</v>
      </c>
      <c r="K208" s="232" t="s">
        <v>285</v>
      </c>
      <c r="L208" s="47"/>
      <c r="M208" s="237" t="s">
        <v>44</v>
      </c>
      <c r="N208" s="238" t="s">
        <v>53</v>
      </c>
      <c r="O208" s="87"/>
      <c r="P208" s="239">
        <f>O208*H208</f>
        <v>0</v>
      </c>
      <c r="Q208" s="239">
        <v>0.0030599999999999998</v>
      </c>
      <c r="R208" s="239">
        <f>Q208*H208</f>
        <v>0.015911999999999999</v>
      </c>
      <c r="S208" s="239">
        <v>0</v>
      </c>
      <c r="T208" s="240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41" t="s">
        <v>286</v>
      </c>
      <c r="AT208" s="241" t="s">
        <v>282</v>
      </c>
      <c r="AU208" s="241" t="s">
        <v>91</v>
      </c>
      <c r="AY208" s="19" t="s">
        <v>280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9" t="s">
        <v>89</v>
      </c>
      <c r="BK208" s="242">
        <f>ROUND(I208*H208,2)</f>
        <v>0</v>
      </c>
      <c r="BL208" s="19" t="s">
        <v>286</v>
      </c>
      <c r="BM208" s="241" t="s">
        <v>469</v>
      </c>
    </row>
    <row r="209" s="13" customFormat="1">
      <c r="A209" s="13"/>
      <c r="B209" s="243"/>
      <c r="C209" s="244"/>
      <c r="D209" s="245" t="s">
        <v>288</v>
      </c>
      <c r="E209" s="246" t="s">
        <v>44</v>
      </c>
      <c r="F209" s="247" t="s">
        <v>470</v>
      </c>
      <c r="G209" s="244"/>
      <c r="H209" s="248">
        <v>5.2000000000000002</v>
      </c>
      <c r="I209" s="249"/>
      <c r="J209" s="244"/>
      <c r="K209" s="244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288</v>
      </c>
      <c r="AU209" s="254" t="s">
        <v>91</v>
      </c>
      <c r="AV209" s="13" t="s">
        <v>91</v>
      </c>
      <c r="AW209" s="13" t="s">
        <v>42</v>
      </c>
      <c r="AX209" s="13" t="s">
        <v>89</v>
      </c>
      <c r="AY209" s="254" t="s">
        <v>280</v>
      </c>
    </row>
    <row r="210" s="2" customFormat="1" ht="36" customHeight="1">
      <c r="A210" s="41"/>
      <c r="B210" s="42"/>
      <c r="C210" s="230" t="s">
        <v>471</v>
      </c>
      <c r="D210" s="230" t="s">
        <v>282</v>
      </c>
      <c r="E210" s="231" t="s">
        <v>472</v>
      </c>
      <c r="F210" s="232" t="s">
        <v>473</v>
      </c>
      <c r="G210" s="233" t="s">
        <v>201</v>
      </c>
      <c r="H210" s="234">
        <v>7.9900000000000002</v>
      </c>
      <c r="I210" s="235"/>
      <c r="J210" s="236">
        <f>ROUND(I210*H210,2)</f>
        <v>0</v>
      </c>
      <c r="K210" s="232" t="s">
        <v>285</v>
      </c>
      <c r="L210" s="47"/>
      <c r="M210" s="237" t="s">
        <v>44</v>
      </c>
      <c r="N210" s="238" t="s">
        <v>53</v>
      </c>
      <c r="O210" s="87"/>
      <c r="P210" s="239">
        <f>O210*H210</f>
        <v>0</v>
      </c>
      <c r="Q210" s="239">
        <v>0.10745</v>
      </c>
      <c r="R210" s="239">
        <f>Q210*H210</f>
        <v>0.85852550000000005</v>
      </c>
      <c r="S210" s="239">
        <v>0</v>
      </c>
      <c r="T210" s="240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41" t="s">
        <v>286</v>
      </c>
      <c r="AT210" s="241" t="s">
        <v>282</v>
      </c>
      <c r="AU210" s="241" t="s">
        <v>91</v>
      </c>
      <c r="AY210" s="19" t="s">
        <v>280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89</v>
      </c>
      <c r="BK210" s="242">
        <f>ROUND(I210*H210,2)</f>
        <v>0</v>
      </c>
      <c r="BL210" s="19" t="s">
        <v>286</v>
      </c>
      <c r="BM210" s="241" t="s">
        <v>474</v>
      </c>
    </row>
    <row r="211" s="13" customFormat="1">
      <c r="A211" s="13"/>
      <c r="B211" s="243"/>
      <c r="C211" s="244"/>
      <c r="D211" s="245" t="s">
        <v>288</v>
      </c>
      <c r="E211" s="246" t="s">
        <v>44</v>
      </c>
      <c r="F211" s="247" t="s">
        <v>475</v>
      </c>
      <c r="G211" s="244"/>
      <c r="H211" s="248">
        <v>1.53</v>
      </c>
      <c r="I211" s="249"/>
      <c r="J211" s="244"/>
      <c r="K211" s="244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288</v>
      </c>
      <c r="AU211" s="254" t="s">
        <v>91</v>
      </c>
      <c r="AV211" s="13" t="s">
        <v>91</v>
      </c>
      <c r="AW211" s="13" t="s">
        <v>42</v>
      </c>
      <c r="AX211" s="13" t="s">
        <v>82</v>
      </c>
      <c r="AY211" s="254" t="s">
        <v>280</v>
      </c>
    </row>
    <row r="212" s="13" customFormat="1">
      <c r="A212" s="13"/>
      <c r="B212" s="243"/>
      <c r="C212" s="244"/>
      <c r="D212" s="245" t="s">
        <v>288</v>
      </c>
      <c r="E212" s="246" t="s">
        <v>44</v>
      </c>
      <c r="F212" s="247" t="s">
        <v>476</v>
      </c>
      <c r="G212" s="244"/>
      <c r="H212" s="248">
        <v>6.46</v>
      </c>
      <c r="I212" s="249"/>
      <c r="J212" s="244"/>
      <c r="K212" s="244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288</v>
      </c>
      <c r="AU212" s="254" t="s">
        <v>91</v>
      </c>
      <c r="AV212" s="13" t="s">
        <v>91</v>
      </c>
      <c r="AW212" s="13" t="s">
        <v>42</v>
      </c>
      <c r="AX212" s="13" t="s">
        <v>82</v>
      </c>
      <c r="AY212" s="254" t="s">
        <v>280</v>
      </c>
    </row>
    <row r="213" s="14" customFormat="1">
      <c r="A213" s="14"/>
      <c r="B213" s="255"/>
      <c r="C213" s="256"/>
      <c r="D213" s="245" t="s">
        <v>288</v>
      </c>
      <c r="E213" s="257" t="s">
        <v>44</v>
      </c>
      <c r="F213" s="258" t="s">
        <v>292</v>
      </c>
      <c r="G213" s="256"/>
      <c r="H213" s="259">
        <v>7.9900000000000002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288</v>
      </c>
      <c r="AU213" s="265" t="s">
        <v>91</v>
      </c>
      <c r="AV213" s="14" t="s">
        <v>286</v>
      </c>
      <c r="AW213" s="14" t="s">
        <v>42</v>
      </c>
      <c r="AX213" s="14" t="s">
        <v>89</v>
      </c>
      <c r="AY213" s="265" t="s">
        <v>280</v>
      </c>
    </row>
    <row r="214" s="12" customFormat="1" ht="22.8" customHeight="1">
      <c r="A214" s="12"/>
      <c r="B214" s="214"/>
      <c r="C214" s="215"/>
      <c r="D214" s="216" t="s">
        <v>81</v>
      </c>
      <c r="E214" s="228" t="s">
        <v>286</v>
      </c>
      <c r="F214" s="228" t="s">
        <v>477</v>
      </c>
      <c r="G214" s="215"/>
      <c r="H214" s="215"/>
      <c r="I214" s="218"/>
      <c r="J214" s="229">
        <f>BK214</f>
        <v>0</v>
      </c>
      <c r="K214" s="215"/>
      <c r="L214" s="220"/>
      <c r="M214" s="221"/>
      <c r="N214" s="222"/>
      <c r="O214" s="222"/>
      <c r="P214" s="223">
        <f>SUM(P215:P235)</f>
        <v>0</v>
      </c>
      <c r="Q214" s="222"/>
      <c r="R214" s="223">
        <f>SUM(R215:R235)</f>
        <v>29.281338480000002</v>
      </c>
      <c r="S214" s="222"/>
      <c r="T214" s="224">
        <f>SUM(T215:T235)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5" t="s">
        <v>89</v>
      </c>
      <c r="AT214" s="226" t="s">
        <v>81</v>
      </c>
      <c r="AU214" s="226" t="s">
        <v>89</v>
      </c>
      <c r="AY214" s="225" t="s">
        <v>280</v>
      </c>
      <c r="BK214" s="227">
        <f>SUM(BK215:BK235)</f>
        <v>0</v>
      </c>
    </row>
    <row r="215" s="2" customFormat="1" ht="36" customHeight="1">
      <c r="A215" s="41"/>
      <c r="B215" s="42"/>
      <c r="C215" s="230" t="s">
        <v>478</v>
      </c>
      <c r="D215" s="230" t="s">
        <v>282</v>
      </c>
      <c r="E215" s="231" t="s">
        <v>479</v>
      </c>
      <c r="F215" s="232" t="s">
        <v>480</v>
      </c>
      <c r="G215" s="233" t="s">
        <v>235</v>
      </c>
      <c r="H215" s="234">
        <v>11.164</v>
      </c>
      <c r="I215" s="235"/>
      <c r="J215" s="236">
        <f>ROUND(I215*H215,2)</f>
        <v>0</v>
      </c>
      <c r="K215" s="232" t="s">
        <v>285</v>
      </c>
      <c r="L215" s="47"/>
      <c r="M215" s="237" t="s">
        <v>44</v>
      </c>
      <c r="N215" s="238" t="s">
        <v>53</v>
      </c>
      <c r="O215" s="87"/>
      <c r="P215" s="239">
        <f>O215*H215</f>
        <v>0</v>
      </c>
      <c r="Q215" s="239">
        <v>2.45343</v>
      </c>
      <c r="R215" s="239">
        <f>Q215*H215</f>
        <v>27.39009252</v>
      </c>
      <c r="S215" s="239">
        <v>0</v>
      </c>
      <c r="T215" s="240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41" t="s">
        <v>286</v>
      </c>
      <c r="AT215" s="241" t="s">
        <v>282</v>
      </c>
      <c r="AU215" s="241" t="s">
        <v>91</v>
      </c>
      <c r="AY215" s="19" t="s">
        <v>280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9" t="s">
        <v>89</v>
      </c>
      <c r="BK215" s="242">
        <f>ROUND(I215*H215,2)</f>
        <v>0</v>
      </c>
      <c r="BL215" s="19" t="s">
        <v>286</v>
      </c>
      <c r="BM215" s="241" t="s">
        <v>481</v>
      </c>
    </row>
    <row r="216" s="13" customFormat="1">
      <c r="A216" s="13"/>
      <c r="B216" s="243"/>
      <c r="C216" s="244"/>
      <c r="D216" s="245" t="s">
        <v>288</v>
      </c>
      <c r="E216" s="246" t="s">
        <v>44</v>
      </c>
      <c r="F216" s="247" t="s">
        <v>482</v>
      </c>
      <c r="G216" s="244"/>
      <c r="H216" s="248">
        <v>10.02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288</v>
      </c>
      <c r="AU216" s="254" t="s">
        <v>91</v>
      </c>
      <c r="AV216" s="13" t="s">
        <v>91</v>
      </c>
      <c r="AW216" s="13" t="s">
        <v>42</v>
      </c>
      <c r="AX216" s="13" t="s">
        <v>82</v>
      </c>
      <c r="AY216" s="254" t="s">
        <v>280</v>
      </c>
    </row>
    <row r="217" s="13" customFormat="1">
      <c r="A217" s="13"/>
      <c r="B217" s="243"/>
      <c r="C217" s="244"/>
      <c r="D217" s="245" t="s">
        <v>288</v>
      </c>
      <c r="E217" s="246" t="s">
        <v>44</v>
      </c>
      <c r="F217" s="247" t="s">
        <v>483</v>
      </c>
      <c r="G217" s="244"/>
      <c r="H217" s="248">
        <v>1.1439999999999999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288</v>
      </c>
      <c r="AU217" s="254" t="s">
        <v>91</v>
      </c>
      <c r="AV217" s="13" t="s">
        <v>91</v>
      </c>
      <c r="AW217" s="13" t="s">
        <v>42</v>
      </c>
      <c r="AX217" s="13" t="s">
        <v>82</v>
      </c>
      <c r="AY217" s="254" t="s">
        <v>280</v>
      </c>
    </row>
    <row r="218" s="14" customFormat="1">
      <c r="A218" s="14"/>
      <c r="B218" s="255"/>
      <c r="C218" s="256"/>
      <c r="D218" s="245" t="s">
        <v>288</v>
      </c>
      <c r="E218" s="257" t="s">
        <v>44</v>
      </c>
      <c r="F218" s="258" t="s">
        <v>292</v>
      </c>
      <c r="G218" s="256"/>
      <c r="H218" s="259">
        <v>11.164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5" t="s">
        <v>288</v>
      </c>
      <c r="AU218" s="265" t="s">
        <v>91</v>
      </c>
      <c r="AV218" s="14" t="s">
        <v>286</v>
      </c>
      <c r="AW218" s="14" t="s">
        <v>42</v>
      </c>
      <c r="AX218" s="14" t="s">
        <v>89</v>
      </c>
      <c r="AY218" s="265" t="s">
        <v>280</v>
      </c>
    </row>
    <row r="219" s="2" customFormat="1" ht="36" customHeight="1">
      <c r="A219" s="41"/>
      <c r="B219" s="42"/>
      <c r="C219" s="230" t="s">
        <v>484</v>
      </c>
      <c r="D219" s="230" t="s">
        <v>282</v>
      </c>
      <c r="E219" s="231" t="s">
        <v>485</v>
      </c>
      <c r="F219" s="232" t="s">
        <v>486</v>
      </c>
      <c r="G219" s="233" t="s">
        <v>201</v>
      </c>
      <c r="H219" s="234">
        <v>44.600000000000001</v>
      </c>
      <c r="I219" s="235"/>
      <c r="J219" s="236">
        <f>ROUND(I219*H219,2)</f>
        <v>0</v>
      </c>
      <c r="K219" s="232" t="s">
        <v>285</v>
      </c>
      <c r="L219" s="47"/>
      <c r="M219" s="237" t="s">
        <v>44</v>
      </c>
      <c r="N219" s="238" t="s">
        <v>53</v>
      </c>
      <c r="O219" s="87"/>
      <c r="P219" s="239">
        <f>O219*H219</f>
        <v>0</v>
      </c>
      <c r="Q219" s="239">
        <v>0.0053299999999999997</v>
      </c>
      <c r="R219" s="239">
        <f>Q219*H219</f>
        <v>0.23771799999999999</v>
      </c>
      <c r="S219" s="239">
        <v>0</v>
      </c>
      <c r="T219" s="240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41" t="s">
        <v>286</v>
      </c>
      <c r="AT219" s="241" t="s">
        <v>282</v>
      </c>
      <c r="AU219" s="241" t="s">
        <v>91</v>
      </c>
      <c r="AY219" s="19" t="s">
        <v>280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9" t="s">
        <v>89</v>
      </c>
      <c r="BK219" s="242">
        <f>ROUND(I219*H219,2)</f>
        <v>0</v>
      </c>
      <c r="BL219" s="19" t="s">
        <v>286</v>
      </c>
      <c r="BM219" s="241" t="s">
        <v>487</v>
      </c>
    </row>
    <row r="220" s="13" customFormat="1">
      <c r="A220" s="13"/>
      <c r="B220" s="243"/>
      <c r="C220" s="244"/>
      <c r="D220" s="245" t="s">
        <v>288</v>
      </c>
      <c r="E220" s="246" t="s">
        <v>44</v>
      </c>
      <c r="F220" s="247" t="s">
        <v>488</v>
      </c>
      <c r="G220" s="244"/>
      <c r="H220" s="248">
        <v>44.600000000000001</v>
      </c>
      <c r="I220" s="249"/>
      <c r="J220" s="244"/>
      <c r="K220" s="244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288</v>
      </c>
      <c r="AU220" s="254" t="s">
        <v>91</v>
      </c>
      <c r="AV220" s="13" t="s">
        <v>91</v>
      </c>
      <c r="AW220" s="13" t="s">
        <v>42</v>
      </c>
      <c r="AX220" s="13" t="s">
        <v>89</v>
      </c>
      <c r="AY220" s="254" t="s">
        <v>280</v>
      </c>
    </row>
    <row r="221" s="2" customFormat="1" ht="36" customHeight="1">
      <c r="A221" s="41"/>
      <c r="B221" s="42"/>
      <c r="C221" s="230" t="s">
        <v>489</v>
      </c>
      <c r="D221" s="230" t="s">
        <v>282</v>
      </c>
      <c r="E221" s="231" t="s">
        <v>490</v>
      </c>
      <c r="F221" s="232" t="s">
        <v>491</v>
      </c>
      <c r="G221" s="233" t="s">
        <v>201</v>
      </c>
      <c r="H221" s="234">
        <v>44.600000000000001</v>
      </c>
      <c r="I221" s="235"/>
      <c r="J221" s="236">
        <f>ROUND(I221*H221,2)</f>
        <v>0</v>
      </c>
      <c r="K221" s="232" t="s">
        <v>285</v>
      </c>
      <c r="L221" s="47"/>
      <c r="M221" s="237" t="s">
        <v>44</v>
      </c>
      <c r="N221" s="238" t="s">
        <v>53</v>
      </c>
      <c r="O221" s="87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41" t="s">
        <v>286</v>
      </c>
      <c r="AT221" s="241" t="s">
        <v>282</v>
      </c>
      <c r="AU221" s="241" t="s">
        <v>91</v>
      </c>
      <c r="AY221" s="19" t="s">
        <v>280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9" t="s">
        <v>89</v>
      </c>
      <c r="BK221" s="242">
        <f>ROUND(I221*H221,2)</f>
        <v>0</v>
      </c>
      <c r="BL221" s="19" t="s">
        <v>286</v>
      </c>
      <c r="BM221" s="241" t="s">
        <v>492</v>
      </c>
    </row>
    <row r="222" s="2" customFormat="1" ht="36" customHeight="1">
      <c r="A222" s="41"/>
      <c r="B222" s="42"/>
      <c r="C222" s="230" t="s">
        <v>493</v>
      </c>
      <c r="D222" s="230" t="s">
        <v>282</v>
      </c>
      <c r="E222" s="231" t="s">
        <v>494</v>
      </c>
      <c r="F222" s="232" t="s">
        <v>495</v>
      </c>
      <c r="G222" s="233" t="s">
        <v>201</v>
      </c>
      <c r="H222" s="234">
        <v>44.600000000000001</v>
      </c>
      <c r="I222" s="235"/>
      <c r="J222" s="236">
        <f>ROUND(I222*H222,2)</f>
        <v>0</v>
      </c>
      <c r="K222" s="232" t="s">
        <v>285</v>
      </c>
      <c r="L222" s="47"/>
      <c r="M222" s="237" t="s">
        <v>44</v>
      </c>
      <c r="N222" s="238" t="s">
        <v>53</v>
      </c>
      <c r="O222" s="87"/>
      <c r="P222" s="239">
        <f>O222*H222</f>
        <v>0</v>
      </c>
      <c r="Q222" s="239">
        <v>0.00088000000000000003</v>
      </c>
      <c r="R222" s="239">
        <f>Q222*H222</f>
        <v>0.039248000000000005</v>
      </c>
      <c r="S222" s="239">
        <v>0</v>
      </c>
      <c r="T222" s="240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41" t="s">
        <v>286</v>
      </c>
      <c r="AT222" s="241" t="s">
        <v>282</v>
      </c>
      <c r="AU222" s="241" t="s">
        <v>91</v>
      </c>
      <c r="AY222" s="19" t="s">
        <v>280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9" t="s">
        <v>89</v>
      </c>
      <c r="BK222" s="242">
        <f>ROUND(I222*H222,2)</f>
        <v>0</v>
      </c>
      <c r="BL222" s="19" t="s">
        <v>286</v>
      </c>
      <c r="BM222" s="241" t="s">
        <v>496</v>
      </c>
    </row>
    <row r="223" s="2" customFormat="1" ht="36" customHeight="1">
      <c r="A223" s="41"/>
      <c r="B223" s="42"/>
      <c r="C223" s="230" t="s">
        <v>497</v>
      </c>
      <c r="D223" s="230" t="s">
        <v>282</v>
      </c>
      <c r="E223" s="231" t="s">
        <v>498</v>
      </c>
      <c r="F223" s="232" t="s">
        <v>499</v>
      </c>
      <c r="G223" s="233" t="s">
        <v>201</v>
      </c>
      <c r="H223" s="234">
        <v>44.600000000000001</v>
      </c>
      <c r="I223" s="235"/>
      <c r="J223" s="236">
        <f>ROUND(I223*H223,2)</f>
        <v>0</v>
      </c>
      <c r="K223" s="232" t="s">
        <v>285</v>
      </c>
      <c r="L223" s="47"/>
      <c r="M223" s="237" t="s">
        <v>44</v>
      </c>
      <c r="N223" s="238" t="s">
        <v>53</v>
      </c>
      <c r="O223" s="87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41" t="s">
        <v>286</v>
      </c>
      <c r="AT223" s="241" t="s">
        <v>282</v>
      </c>
      <c r="AU223" s="241" t="s">
        <v>91</v>
      </c>
      <c r="AY223" s="19" t="s">
        <v>280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9" t="s">
        <v>89</v>
      </c>
      <c r="BK223" s="242">
        <f>ROUND(I223*H223,2)</f>
        <v>0</v>
      </c>
      <c r="BL223" s="19" t="s">
        <v>286</v>
      </c>
      <c r="BM223" s="241" t="s">
        <v>500</v>
      </c>
    </row>
    <row r="224" s="2" customFormat="1" ht="72" customHeight="1">
      <c r="A224" s="41"/>
      <c r="B224" s="42"/>
      <c r="C224" s="230" t="s">
        <v>501</v>
      </c>
      <c r="D224" s="230" t="s">
        <v>282</v>
      </c>
      <c r="E224" s="231" t="s">
        <v>502</v>
      </c>
      <c r="F224" s="232" t="s">
        <v>503</v>
      </c>
      <c r="G224" s="233" t="s">
        <v>319</v>
      </c>
      <c r="H224" s="234">
        <v>1.4310000000000001</v>
      </c>
      <c r="I224" s="235"/>
      <c r="J224" s="236">
        <f>ROUND(I224*H224,2)</f>
        <v>0</v>
      </c>
      <c r="K224" s="232" t="s">
        <v>285</v>
      </c>
      <c r="L224" s="47"/>
      <c r="M224" s="237" t="s">
        <v>44</v>
      </c>
      <c r="N224" s="238" t="s">
        <v>53</v>
      </c>
      <c r="O224" s="87"/>
      <c r="P224" s="239">
        <f>O224*H224</f>
        <v>0</v>
      </c>
      <c r="Q224" s="239">
        <v>1.0551600000000001</v>
      </c>
      <c r="R224" s="239">
        <f>Q224*H224</f>
        <v>1.5099339600000001</v>
      </c>
      <c r="S224" s="239">
        <v>0</v>
      </c>
      <c r="T224" s="240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41" t="s">
        <v>286</v>
      </c>
      <c r="AT224" s="241" t="s">
        <v>282</v>
      </c>
      <c r="AU224" s="241" t="s">
        <v>91</v>
      </c>
      <c r="AY224" s="19" t="s">
        <v>280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9" t="s">
        <v>89</v>
      </c>
      <c r="BK224" s="242">
        <f>ROUND(I224*H224,2)</f>
        <v>0</v>
      </c>
      <c r="BL224" s="19" t="s">
        <v>286</v>
      </c>
      <c r="BM224" s="241" t="s">
        <v>504</v>
      </c>
    </row>
    <row r="225" s="2" customFormat="1">
      <c r="A225" s="41"/>
      <c r="B225" s="42"/>
      <c r="C225" s="43"/>
      <c r="D225" s="245" t="s">
        <v>360</v>
      </c>
      <c r="E225" s="43"/>
      <c r="F225" s="276" t="s">
        <v>505</v>
      </c>
      <c r="G225" s="43"/>
      <c r="H225" s="43"/>
      <c r="I225" s="150"/>
      <c r="J225" s="43"/>
      <c r="K225" s="43"/>
      <c r="L225" s="47"/>
      <c r="M225" s="277"/>
      <c r="N225" s="278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360</v>
      </c>
      <c r="AU225" s="19" t="s">
        <v>91</v>
      </c>
    </row>
    <row r="226" s="13" customFormat="1">
      <c r="A226" s="13"/>
      <c r="B226" s="243"/>
      <c r="C226" s="244"/>
      <c r="D226" s="245" t="s">
        <v>288</v>
      </c>
      <c r="E226" s="246" t="s">
        <v>44</v>
      </c>
      <c r="F226" s="247" t="s">
        <v>506</v>
      </c>
      <c r="G226" s="244"/>
      <c r="H226" s="248">
        <v>1.202</v>
      </c>
      <c r="I226" s="249"/>
      <c r="J226" s="244"/>
      <c r="K226" s="244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288</v>
      </c>
      <c r="AU226" s="254" t="s">
        <v>91</v>
      </c>
      <c r="AV226" s="13" t="s">
        <v>91</v>
      </c>
      <c r="AW226" s="13" t="s">
        <v>42</v>
      </c>
      <c r="AX226" s="13" t="s">
        <v>82</v>
      </c>
      <c r="AY226" s="254" t="s">
        <v>280</v>
      </c>
    </row>
    <row r="227" s="13" customFormat="1">
      <c r="A227" s="13"/>
      <c r="B227" s="243"/>
      <c r="C227" s="244"/>
      <c r="D227" s="245" t="s">
        <v>288</v>
      </c>
      <c r="E227" s="246" t="s">
        <v>44</v>
      </c>
      <c r="F227" s="247" t="s">
        <v>507</v>
      </c>
      <c r="G227" s="244"/>
      <c r="H227" s="248">
        <v>0.22900000000000001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288</v>
      </c>
      <c r="AU227" s="254" t="s">
        <v>91</v>
      </c>
      <c r="AV227" s="13" t="s">
        <v>91</v>
      </c>
      <c r="AW227" s="13" t="s">
        <v>42</v>
      </c>
      <c r="AX227" s="13" t="s">
        <v>82</v>
      </c>
      <c r="AY227" s="254" t="s">
        <v>280</v>
      </c>
    </row>
    <row r="228" s="14" customFormat="1">
      <c r="A228" s="14"/>
      <c r="B228" s="255"/>
      <c r="C228" s="256"/>
      <c r="D228" s="245" t="s">
        <v>288</v>
      </c>
      <c r="E228" s="257" t="s">
        <v>44</v>
      </c>
      <c r="F228" s="258" t="s">
        <v>292</v>
      </c>
      <c r="G228" s="256"/>
      <c r="H228" s="259">
        <v>1.4310000000000001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288</v>
      </c>
      <c r="AU228" s="265" t="s">
        <v>91</v>
      </c>
      <c r="AV228" s="14" t="s">
        <v>286</v>
      </c>
      <c r="AW228" s="14" t="s">
        <v>42</v>
      </c>
      <c r="AX228" s="14" t="s">
        <v>89</v>
      </c>
      <c r="AY228" s="265" t="s">
        <v>280</v>
      </c>
    </row>
    <row r="229" s="2" customFormat="1" ht="36" customHeight="1">
      <c r="A229" s="41"/>
      <c r="B229" s="42"/>
      <c r="C229" s="230" t="s">
        <v>508</v>
      </c>
      <c r="D229" s="230" t="s">
        <v>282</v>
      </c>
      <c r="E229" s="231" t="s">
        <v>509</v>
      </c>
      <c r="F229" s="232" t="s">
        <v>510</v>
      </c>
      <c r="G229" s="233" t="s">
        <v>201</v>
      </c>
      <c r="H229" s="234">
        <v>22.440000000000001</v>
      </c>
      <c r="I229" s="235"/>
      <c r="J229" s="236">
        <f>ROUND(I229*H229,2)</f>
        <v>0</v>
      </c>
      <c r="K229" s="232" t="s">
        <v>285</v>
      </c>
      <c r="L229" s="47"/>
      <c r="M229" s="237" t="s">
        <v>44</v>
      </c>
      <c r="N229" s="238" t="s">
        <v>53</v>
      </c>
      <c r="O229" s="87"/>
      <c r="P229" s="239">
        <f>O229*H229</f>
        <v>0</v>
      </c>
      <c r="Q229" s="239">
        <v>0.0046499999999999996</v>
      </c>
      <c r="R229" s="239">
        <f>Q229*H229</f>
        <v>0.10434599999999999</v>
      </c>
      <c r="S229" s="239">
        <v>0</v>
      </c>
      <c r="T229" s="240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41" t="s">
        <v>286</v>
      </c>
      <c r="AT229" s="241" t="s">
        <v>282</v>
      </c>
      <c r="AU229" s="241" t="s">
        <v>91</v>
      </c>
      <c r="AY229" s="19" t="s">
        <v>280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9" t="s">
        <v>89</v>
      </c>
      <c r="BK229" s="242">
        <f>ROUND(I229*H229,2)</f>
        <v>0</v>
      </c>
      <c r="BL229" s="19" t="s">
        <v>286</v>
      </c>
      <c r="BM229" s="241" t="s">
        <v>511</v>
      </c>
    </row>
    <row r="230" s="15" customFormat="1">
      <c r="A230" s="15"/>
      <c r="B230" s="279"/>
      <c r="C230" s="280"/>
      <c r="D230" s="245" t="s">
        <v>288</v>
      </c>
      <c r="E230" s="281" t="s">
        <v>44</v>
      </c>
      <c r="F230" s="282" t="s">
        <v>512</v>
      </c>
      <c r="G230" s="280"/>
      <c r="H230" s="281" t="s">
        <v>44</v>
      </c>
      <c r="I230" s="283"/>
      <c r="J230" s="280"/>
      <c r="K230" s="280"/>
      <c r="L230" s="284"/>
      <c r="M230" s="285"/>
      <c r="N230" s="286"/>
      <c r="O230" s="286"/>
      <c r="P230" s="286"/>
      <c r="Q230" s="286"/>
      <c r="R230" s="286"/>
      <c r="S230" s="286"/>
      <c r="T230" s="28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8" t="s">
        <v>288</v>
      </c>
      <c r="AU230" s="288" t="s">
        <v>91</v>
      </c>
      <c r="AV230" s="15" t="s">
        <v>89</v>
      </c>
      <c r="AW230" s="15" t="s">
        <v>42</v>
      </c>
      <c r="AX230" s="15" t="s">
        <v>82</v>
      </c>
      <c r="AY230" s="288" t="s">
        <v>280</v>
      </c>
    </row>
    <row r="231" s="13" customFormat="1">
      <c r="A231" s="13"/>
      <c r="B231" s="243"/>
      <c r="C231" s="244"/>
      <c r="D231" s="245" t="s">
        <v>288</v>
      </c>
      <c r="E231" s="246" t="s">
        <v>44</v>
      </c>
      <c r="F231" s="247" t="s">
        <v>513</v>
      </c>
      <c r="G231" s="244"/>
      <c r="H231" s="248">
        <v>5.4000000000000004</v>
      </c>
      <c r="I231" s="249"/>
      <c r="J231" s="244"/>
      <c r="K231" s="244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288</v>
      </c>
      <c r="AU231" s="254" t="s">
        <v>91</v>
      </c>
      <c r="AV231" s="13" t="s">
        <v>91</v>
      </c>
      <c r="AW231" s="13" t="s">
        <v>42</v>
      </c>
      <c r="AX231" s="13" t="s">
        <v>82</v>
      </c>
      <c r="AY231" s="254" t="s">
        <v>280</v>
      </c>
    </row>
    <row r="232" s="13" customFormat="1">
      <c r="A232" s="13"/>
      <c r="B232" s="243"/>
      <c r="C232" s="244"/>
      <c r="D232" s="245" t="s">
        <v>288</v>
      </c>
      <c r="E232" s="246" t="s">
        <v>44</v>
      </c>
      <c r="F232" s="247" t="s">
        <v>514</v>
      </c>
      <c r="G232" s="244"/>
      <c r="H232" s="248">
        <v>5.5999999999999996</v>
      </c>
      <c r="I232" s="249"/>
      <c r="J232" s="244"/>
      <c r="K232" s="244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288</v>
      </c>
      <c r="AU232" s="254" t="s">
        <v>91</v>
      </c>
      <c r="AV232" s="13" t="s">
        <v>91</v>
      </c>
      <c r="AW232" s="13" t="s">
        <v>42</v>
      </c>
      <c r="AX232" s="13" t="s">
        <v>82</v>
      </c>
      <c r="AY232" s="254" t="s">
        <v>280</v>
      </c>
    </row>
    <row r="233" s="13" customFormat="1">
      <c r="A233" s="13"/>
      <c r="B233" s="243"/>
      <c r="C233" s="244"/>
      <c r="D233" s="245" t="s">
        <v>288</v>
      </c>
      <c r="E233" s="246" t="s">
        <v>44</v>
      </c>
      <c r="F233" s="247" t="s">
        <v>515</v>
      </c>
      <c r="G233" s="244"/>
      <c r="H233" s="248">
        <v>11.44</v>
      </c>
      <c r="I233" s="249"/>
      <c r="J233" s="244"/>
      <c r="K233" s="244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288</v>
      </c>
      <c r="AU233" s="254" t="s">
        <v>91</v>
      </c>
      <c r="AV233" s="13" t="s">
        <v>91</v>
      </c>
      <c r="AW233" s="13" t="s">
        <v>42</v>
      </c>
      <c r="AX233" s="13" t="s">
        <v>82</v>
      </c>
      <c r="AY233" s="254" t="s">
        <v>280</v>
      </c>
    </row>
    <row r="234" s="14" customFormat="1">
      <c r="A234" s="14"/>
      <c r="B234" s="255"/>
      <c r="C234" s="256"/>
      <c r="D234" s="245" t="s">
        <v>288</v>
      </c>
      <c r="E234" s="257" t="s">
        <v>44</v>
      </c>
      <c r="F234" s="258" t="s">
        <v>292</v>
      </c>
      <c r="G234" s="256"/>
      <c r="H234" s="259">
        <v>22.440000000000001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288</v>
      </c>
      <c r="AU234" s="265" t="s">
        <v>91</v>
      </c>
      <c r="AV234" s="14" t="s">
        <v>286</v>
      </c>
      <c r="AW234" s="14" t="s">
        <v>42</v>
      </c>
      <c r="AX234" s="14" t="s">
        <v>89</v>
      </c>
      <c r="AY234" s="265" t="s">
        <v>280</v>
      </c>
    </row>
    <row r="235" s="2" customFormat="1" ht="36" customHeight="1">
      <c r="A235" s="41"/>
      <c r="B235" s="42"/>
      <c r="C235" s="230" t="s">
        <v>516</v>
      </c>
      <c r="D235" s="230" t="s">
        <v>282</v>
      </c>
      <c r="E235" s="231" t="s">
        <v>517</v>
      </c>
      <c r="F235" s="232" t="s">
        <v>518</v>
      </c>
      <c r="G235" s="233" t="s">
        <v>201</v>
      </c>
      <c r="H235" s="234">
        <v>22.440000000000001</v>
      </c>
      <c r="I235" s="235"/>
      <c r="J235" s="236">
        <f>ROUND(I235*H235,2)</f>
        <v>0</v>
      </c>
      <c r="K235" s="232" t="s">
        <v>285</v>
      </c>
      <c r="L235" s="47"/>
      <c r="M235" s="237" t="s">
        <v>44</v>
      </c>
      <c r="N235" s="238" t="s">
        <v>53</v>
      </c>
      <c r="O235" s="87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41" t="s">
        <v>286</v>
      </c>
      <c r="AT235" s="241" t="s">
        <v>282</v>
      </c>
      <c r="AU235" s="241" t="s">
        <v>91</v>
      </c>
      <c r="AY235" s="19" t="s">
        <v>280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9" t="s">
        <v>89</v>
      </c>
      <c r="BK235" s="242">
        <f>ROUND(I235*H235,2)</f>
        <v>0</v>
      </c>
      <c r="BL235" s="19" t="s">
        <v>286</v>
      </c>
      <c r="BM235" s="241" t="s">
        <v>519</v>
      </c>
    </row>
    <row r="236" s="12" customFormat="1" ht="22.8" customHeight="1">
      <c r="A236" s="12"/>
      <c r="B236" s="214"/>
      <c r="C236" s="215"/>
      <c r="D236" s="216" t="s">
        <v>81</v>
      </c>
      <c r="E236" s="228" t="s">
        <v>311</v>
      </c>
      <c r="F236" s="228" t="s">
        <v>520</v>
      </c>
      <c r="G236" s="215"/>
      <c r="H236" s="215"/>
      <c r="I236" s="218"/>
      <c r="J236" s="229">
        <f>BK236</f>
        <v>0</v>
      </c>
      <c r="K236" s="215"/>
      <c r="L236" s="220"/>
      <c r="M236" s="221"/>
      <c r="N236" s="222"/>
      <c r="O236" s="222"/>
      <c r="P236" s="223">
        <f>SUM(P237:P298)</f>
        <v>0</v>
      </c>
      <c r="Q236" s="222"/>
      <c r="R236" s="223">
        <f>SUM(R237:R298)</f>
        <v>17.499390980000001</v>
      </c>
      <c r="S236" s="222"/>
      <c r="T236" s="224">
        <f>SUM(T237:T298)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5" t="s">
        <v>89</v>
      </c>
      <c r="AT236" s="226" t="s">
        <v>81</v>
      </c>
      <c r="AU236" s="226" t="s">
        <v>89</v>
      </c>
      <c r="AY236" s="225" t="s">
        <v>280</v>
      </c>
      <c r="BK236" s="227">
        <f>SUM(BK237:BK298)</f>
        <v>0</v>
      </c>
    </row>
    <row r="237" s="2" customFormat="1" ht="24" customHeight="1">
      <c r="A237" s="41"/>
      <c r="B237" s="42"/>
      <c r="C237" s="230" t="s">
        <v>521</v>
      </c>
      <c r="D237" s="230" t="s">
        <v>282</v>
      </c>
      <c r="E237" s="231" t="s">
        <v>522</v>
      </c>
      <c r="F237" s="232" t="s">
        <v>523</v>
      </c>
      <c r="G237" s="233" t="s">
        <v>201</v>
      </c>
      <c r="H237" s="234">
        <v>164</v>
      </c>
      <c r="I237" s="235"/>
      <c r="J237" s="236">
        <f>ROUND(I237*H237,2)</f>
        <v>0</v>
      </c>
      <c r="K237" s="232" t="s">
        <v>285</v>
      </c>
      <c r="L237" s="47"/>
      <c r="M237" s="237" t="s">
        <v>44</v>
      </c>
      <c r="N237" s="238" t="s">
        <v>53</v>
      </c>
      <c r="O237" s="87"/>
      <c r="P237" s="239">
        <f>O237*H237</f>
        <v>0</v>
      </c>
      <c r="Q237" s="239">
        <v>0.0073499999999999998</v>
      </c>
      <c r="R237" s="239">
        <f>Q237*H237</f>
        <v>1.2054</v>
      </c>
      <c r="S237" s="239">
        <v>0</v>
      </c>
      <c r="T237" s="240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41" t="s">
        <v>286</v>
      </c>
      <c r="AT237" s="241" t="s">
        <v>282</v>
      </c>
      <c r="AU237" s="241" t="s">
        <v>91</v>
      </c>
      <c r="AY237" s="19" t="s">
        <v>280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9" t="s">
        <v>89</v>
      </c>
      <c r="BK237" s="242">
        <f>ROUND(I237*H237,2)</f>
        <v>0</v>
      </c>
      <c r="BL237" s="19" t="s">
        <v>286</v>
      </c>
      <c r="BM237" s="241" t="s">
        <v>524</v>
      </c>
    </row>
    <row r="238" s="13" customFormat="1">
      <c r="A238" s="13"/>
      <c r="B238" s="243"/>
      <c r="C238" s="244"/>
      <c r="D238" s="245" t="s">
        <v>288</v>
      </c>
      <c r="E238" s="246" t="s">
        <v>225</v>
      </c>
      <c r="F238" s="247" t="s">
        <v>525</v>
      </c>
      <c r="G238" s="244"/>
      <c r="H238" s="248">
        <v>164</v>
      </c>
      <c r="I238" s="249"/>
      <c r="J238" s="244"/>
      <c r="K238" s="244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288</v>
      </c>
      <c r="AU238" s="254" t="s">
        <v>91</v>
      </c>
      <c r="AV238" s="13" t="s">
        <v>91</v>
      </c>
      <c r="AW238" s="13" t="s">
        <v>42</v>
      </c>
      <c r="AX238" s="13" t="s">
        <v>89</v>
      </c>
      <c r="AY238" s="254" t="s">
        <v>280</v>
      </c>
    </row>
    <row r="239" s="2" customFormat="1" ht="36" customHeight="1">
      <c r="A239" s="41"/>
      <c r="B239" s="42"/>
      <c r="C239" s="230" t="s">
        <v>526</v>
      </c>
      <c r="D239" s="230" t="s">
        <v>282</v>
      </c>
      <c r="E239" s="231" t="s">
        <v>527</v>
      </c>
      <c r="F239" s="232" t="s">
        <v>528</v>
      </c>
      <c r="G239" s="233" t="s">
        <v>201</v>
      </c>
      <c r="H239" s="234">
        <v>113.09999999999999</v>
      </c>
      <c r="I239" s="235"/>
      <c r="J239" s="236">
        <f>ROUND(I239*H239,2)</f>
        <v>0</v>
      </c>
      <c r="K239" s="232" t="s">
        <v>285</v>
      </c>
      <c r="L239" s="47"/>
      <c r="M239" s="237" t="s">
        <v>44</v>
      </c>
      <c r="N239" s="238" t="s">
        <v>53</v>
      </c>
      <c r="O239" s="87"/>
      <c r="P239" s="239">
        <f>O239*H239</f>
        <v>0</v>
      </c>
      <c r="Q239" s="239">
        <v>0.013650000000000001</v>
      </c>
      <c r="R239" s="239">
        <f>Q239*H239</f>
        <v>1.5438149999999999</v>
      </c>
      <c r="S239" s="239">
        <v>0</v>
      </c>
      <c r="T239" s="240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41" t="s">
        <v>286</v>
      </c>
      <c r="AT239" s="241" t="s">
        <v>282</v>
      </c>
      <c r="AU239" s="241" t="s">
        <v>91</v>
      </c>
      <c r="AY239" s="19" t="s">
        <v>280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9" t="s">
        <v>89</v>
      </c>
      <c r="BK239" s="242">
        <f>ROUND(I239*H239,2)</f>
        <v>0</v>
      </c>
      <c r="BL239" s="19" t="s">
        <v>286</v>
      </c>
      <c r="BM239" s="241" t="s">
        <v>529</v>
      </c>
    </row>
    <row r="240" s="13" customFormat="1">
      <c r="A240" s="13"/>
      <c r="B240" s="243"/>
      <c r="C240" s="244"/>
      <c r="D240" s="245" t="s">
        <v>288</v>
      </c>
      <c r="E240" s="246" t="s">
        <v>44</v>
      </c>
      <c r="F240" s="247" t="s">
        <v>530</v>
      </c>
      <c r="G240" s="244"/>
      <c r="H240" s="248">
        <v>113.09999999999999</v>
      </c>
      <c r="I240" s="249"/>
      <c r="J240" s="244"/>
      <c r="K240" s="244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288</v>
      </c>
      <c r="AU240" s="254" t="s">
        <v>91</v>
      </c>
      <c r="AV240" s="13" t="s">
        <v>91</v>
      </c>
      <c r="AW240" s="13" t="s">
        <v>42</v>
      </c>
      <c r="AX240" s="13" t="s">
        <v>89</v>
      </c>
      <c r="AY240" s="254" t="s">
        <v>280</v>
      </c>
    </row>
    <row r="241" s="2" customFormat="1" ht="48" customHeight="1">
      <c r="A241" s="41"/>
      <c r="B241" s="42"/>
      <c r="C241" s="230" t="s">
        <v>531</v>
      </c>
      <c r="D241" s="230" t="s">
        <v>282</v>
      </c>
      <c r="E241" s="231" t="s">
        <v>532</v>
      </c>
      <c r="F241" s="232" t="s">
        <v>533</v>
      </c>
      <c r="G241" s="233" t="s">
        <v>201</v>
      </c>
      <c r="H241" s="234">
        <v>50.899999999999999</v>
      </c>
      <c r="I241" s="235"/>
      <c r="J241" s="236">
        <f>ROUND(I241*H241,2)</f>
        <v>0</v>
      </c>
      <c r="K241" s="232" t="s">
        <v>285</v>
      </c>
      <c r="L241" s="47"/>
      <c r="M241" s="237" t="s">
        <v>44</v>
      </c>
      <c r="N241" s="238" t="s">
        <v>53</v>
      </c>
      <c r="O241" s="87"/>
      <c r="P241" s="239">
        <f>O241*H241</f>
        <v>0</v>
      </c>
      <c r="Q241" s="239">
        <v>0.016279999999999999</v>
      </c>
      <c r="R241" s="239">
        <f>Q241*H241</f>
        <v>0.82865199999999994</v>
      </c>
      <c r="S241" s="239">
        <v>0</v>
      </c>
      <c r="T241" s="240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41" t="s">
        <v>286</v>
      </c>
      <c r="AT241" s="241" t="s">
        <v>282</v>
      </c>
      <c r="AU241" s="241" t="s">
        <v>91</v>
      </c>
      <c r="AY241" s="19" t="s">
        <v>280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9" t="s">
        <v>89</v>
      </c>
      <c r="BK241" s="242">
        <f>ROUND(I241*H241,2)</f>
        <v>0</v>
      </c>
      <c r="BL241" s="19" t="s">
        <v>286</v>
      </c>
      <c r="BM241" s="241" t="s">
        <v>534</v>
      </c>
    </row>
    <row r="242" s="13" customFormat="1">
      <c r="A242" s="13"/>
      <c r="B242" s="243"/>
      <c r="C242" s="244"/>
      <c r="D242" s="245" t="s">
        <v>288</v>
      </c>
      <c r="E242" s="246" t="s">
        <v>44</v>
      </c>
      <c r="F242" s="247" t="s">
        <v>225</v>
      </c>
      <c r="G242" s="244"/>
      <c r="H242" s="248">
        <v>164</v>
      </c>
      <c r="I242" s="249"/>
      <c r="J242" s="244"/>
      <c r="K242" s="244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288</v>
      </c>
      <c r="AU242" s="254" t="s">
        <v>91</v>
      </c>
      <c r="AV242" s="13" t="s">
        <v>91</v>
      </c>
      <c r="AW242" s="13" t="s">
        <v>42</v>
      </c>
      <c r="AX242" s="13" t="s">
        <v>82</v>
      </c>
      <c r="AY242" s="254" t="s">
        <v>280</v>
      </c>
    </row>
    <row r="243" s="13" customFormat="1">
      <c r="A243" s="13"/>
      <c r="B243" s="243"/>
      <c r="C243" s="244"/>
      <c r="D243" s="245" t="s">
        <v>288</v>
      </c>
      <c r="E243" s="246" t="s">
        <v>44</v>
      </c>
      <c r="F243" s="247" t="s">
        <v>535</v>
      </c>
      <c r="G243" s="244"/>
      <c r="H243" s="248">
        <v>-113.09999999999999</v>
      </c>
      <c r="I243" s="249"/>
      <c r="J243" s="244"/>
      <c r="K243" s="244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288</v>
      </c>
      <c r="AU243" s="254" t="s">
        <v>91</v>
      </c>
      <c r="AV243" s="13" t="s">
        <v>91</v>
      </c>
      <c r="AW243" s="13" t="s">
        <v>42</v>
      </c>
      <c r="AX243" s="13" t="s">
        <v>82</v>
      </c>
      <c r="AY243" s="254" t="s">
        <v>280</v>
      </c>
    </row>
    <row r="244" s="14" customFormat="1">
      <c r="A244" s="14"/>
      <c r="B244" s="255"/>
      <c r="C244" s="256"/>
      <c r="D244" s="245" t="s">
        <v>288</v>
      </c>
      <c r="E244" s="257" t="s">
        <v>44</v>
      </c>
      <c r="F244" s="258" t="s">
        <v>292</v>
      </c>
      <c r="G244" s="256"/>
      <c r="H244" s="259">
        <v>50.899999999999999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288</v>
      </c>
      <c r="AU244" s="265" t="s">
        <v>91</v>
      </c>
      <c r="AV244" s="14" t="s">
        <v>286</v>
      </c>
      <c r="AW244" s="14" t="s">
        <v>42</v>
      </c>
      <c r="AX244" s="14" t="s">
        <v>89</v>
      </c>
      <c r="AY244" s="265" t="s">
        <v>280</v>
      </c>
    </row>
    <row r="245" s="2" customFormat="1" ht="48" customHeight="1">
      <c r="A245" s="41"/>
      <c r="B245" s="42"/>
      <c r="C245" s="230" t="s">
        <v>536</v>
      </c>
      <c r="D245" s="230" t="s">
        <v>282</v>
      </c>
      <c r="E245" s="231" t="s">
        <v>537</v>
      </c>
      <c r="F245" s="232" t="s">
        <v>538</v>
      </c>
      <c r="G245" s="233" t="s">
        <v>201</v>
      </c>
      <c r="H245" s="234">
        <v>18.239999999999998</v>
      </c>
      <c r="I245" s="235"/>
      <c r="J245" s="236">
        <f>ROUND(I245*H245,2)</f>
        <v>0</v>
      </c>
      <c r="K245" s="232" t="s">
        <v>285</v>
      </c>
      <c r="L245" s="47"/>
      <c r="M245" s="237" t="s">
        <v>44</v>
      </c>
      <c r="N245" s="238" t="s">
        <v>53</v>
      </c>
      <c r="O245" s="87"/>
      <c r="P245" s="239">
        <f>O245*H245</f>
        <v>0</v>
      </c>
      <c r="Q245" s="239">
        <v>0.0095200000000000007</v>
      </c>
      <c r="R245" s="239">
        <f>Q245*H245</f>
        <v>0.17364479999999999</v>
      </c>
      <c r="S245" s="239">
        <v>0</v>
      </c>
      <c r="T245" s="240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41" t="s">
        <v>286</v>
      </c>
      <c r="AT245" s="241" t="s">
        <v>282</v>
      </c>
      <c r="AU245" s="241" t="s">
        <v>91</v>
      </c>
      <c r="AY245" s="19" t="s">
        <v>280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9" t="s">
        <v>89</v>
      </c>
      <c r="BK245" s="242">
        <f>ROUND(I245*H245,2)</f>
        <v>0</v>
      </c>
      <c r="BL245" s="19" t="s">
        <v>286</v>
      </c>
      <c r="BM245" s="241" t="s">
        <v>539</v>
      </c>
    </row>
    <row r="246" s="13" customFormat="1">
      <c r="A246" s="13"/>
      <c r="B246" s="243"/>
      <c r="C246" s="244"/>
      <c r="D246" s="245" t="s">
        <v>288</v>
      </c>
      <c r="E246" s="246" t="s">
        <v>44</v>
      </c>
      <c r="F246" s="247" t="s">
        <v>540</v>
      </c>
      <c r="G246" s="244"/>
      <c r="H246" s="248">
        <v>18.239999999999998</v>
      </c>
      <c r="I246" s="249"/>
      <c r="J246" s="244"/>
      <c r="K246" s="244"/>
      <c r="L246" s="250"/>
      <c r="M246" s="251"/>
      <c r="N246" s="252"/>
      <c r="O246" s="252"/>
      <c r="P246" s="252"/>
      <c r="Q246" s="252"/>
      <c r="R246" s="252"/>
      <c r="S246" s="252"/>
      <c r="T246" s="25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4" t="s">
        <v>288</v>
      </c>
      <c r="AU246" s="254" t="s">
        <v>91</v>
      </c>
      <c r="AV246" s="13" t="s">
        <v>91</v>
      </c>
      <c r="AW246" s="13" t="s">
        <v>42</v>
      </c>
      <c r="AX246" s="13" t="s">
        <v>89</v>
      </c>
      <c r="AY246" s="254" t="s">
        <v>280</v>
      </c>
    </row>
    <row r="247" s="2" customFormat="1" ht="24" customHeight="1">
      <c r="A247" s="41"/>
      <c r="B247" s="42"/>
      <c r="C247" s="266" t="s">
        <v>541</v>
      </c>
      <c r="D247" s="266" t="s">
        <v>329</v>
      </c>
      <c r="E247" s="267" t="s">
        <v>542</v>
      </c>
      <c r="F247" s="268" t="s">
        <v>543</v>
      </c>
      <c r="G247" s="269" t="s">
        <v>201</v>
      </c>
      <c r="H247" s="270">
        <v>18.605</v>
      </c>
      <c r="I247" s="271"/>
      <c r="J247" s="272">
        <f>ROUND(I247*H247,2)</f>
        <v>0</v>
      </c>
      <c r="K247" s="268" t="s">
        <v>285</v>
      </c>
      <c r="L247" s="273"/>
      <c r="M247" s="274" t="s">
        <v>44</v>
      </c>
      <c r="N247" s="275" t="s">
        <v>53</v>
      </c>
      <c r="O247" s="87"/>
      <c r="P247" s="239">
        <f>O247*H247</f>
        <v>0</v>
      </c>
      <c r="Q247" s="239">
        <v>0.01</v>
      </c>
      <c r="R247" s="239">
        <f>Q247*H247</f>
        <v>0.18605000000000002</v>
      </c>
      <c r="S247" s="239">
        <v>0</v>
      </c>
      <c r="T247" s="240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41" t="s">
        <v>323</v>
      </c>
      <c r="AT247" s="241" t="s">
        <v>329</v>
      </c>
      <c r="AU247" s="241" t="s">
        <v>91</v>
      </c>
      <c r="AY247" s="19" t="s">
        <v>280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9" t="s">
        <v>89</v>
      </c>
      <c r="BK247" s="242">
        <f>ROUND(I247*H247,2)</f>
        <v>0</v>
      </c>
      <c r="BL247" s="19" t="s">
        <v>286</v>
      </c>
      <c r="BM247" s="241" t="s">
        <v>544</v>
      </c>
    </row>
    <row r="248" s="13" customFormat="1">
      <c r="A248" s="13"/>
      <c r="B248" s="243"/>
      <c r="C248" s="244"/>
      <c r="D248" s="245" t="s">
        <v>288</v>
      </c>
      <c r="E248" s="244"/>
      <c r="F248" s="247" t="s">
        <v>545</v>
      </c>
      <c r="G248" s="244"/>
      <c r="H248" s="248">
        <v>18.605</v>
      </c>
      <c r="I248" s="249"/>
      <c r="J248" s="244"/>
      <c r="K248" s="244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91</v>
      </c>
      <c r="AV248" s="13" t="s">
        <v>91</v>
      </c>
      <c r="AW248" s="13" t="s">
        <v>4</v>
      </c>
      <c r="AX248" s="13" t="s">
        <v>89</v>
      </c>
      <c r="AY248" s="254" t="s">
        <v>280</v>
      </c>
    </row>
    <row r="249" s="2" customFormat="1" ht="24" customHeight="1">
      <c r="A249" s="41"/>
      <c r="B249" s="42"/>
      <c r="C249" s="230" t="s">
        <v>546</v>
      </c>
      <c r="D249" s="230" t="s">
        <v>282</v>
      </c>
      <c r="E249" s="231" t="s">
        <v>547</v>
      </c>
      <c r="F249" s="232" t="s">
        <v>548</v>
      </c>
      <c r="G249" s="233" t="s">
        <v>218</v>
      </c>
      <c r="H249" s="234">
        <v>35</v>
      </c>
      <c r="I249" s="235"/>
      <c r="J249" s="236">
        <f>ROUND(I249*H249,2)</f>
        <v>0</v>
      </c>
      <c r="K249" s="232" t="s">
        <v>285</v>
      </c>
      <c r="L249" s="47"/>
      <c r="M249" s="237" t="s">
        <v>44</v>
      </c>
      <c r="N249" s="238" t="s">
        <v>53</v>
      </c>
      <c r="O249" s="87"/>
      <c r="P249" s="239">
        <f>O249*H249</f>
        <v>0</v>
      </c>
      <c r="Q249" s="239">
        <v>3.0000000000000001E-05</v>
      </c>
      <c r="R249" s="239">
        <f>Q249*H249</f>
        <v>0.0010499999999999999</v>
      </c>
      <c r="S249" s="239">
        <v>0</v>
      </c>
      <c r="T249" s="240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41" t="s">
        <v>286</v>
      </c>
      <c r="AT249" s="241" t="s">
        <v>282</v>
      </c>
      <c r="AU249" s="241" t="s">
        <v>91</v>
      </c>
      <c r="AY249" s="19" t="s">
        <v>280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9" t="s">
        <v>89</v>
      </c>
      <c r="BK249" s="242">
        <f>ROUND(I249*H249,2)</f>
        <v>0</v>
      </c>
      <c r="BL249" s="19" t="s">
        <v>286</v>
      </c>
      <c r="BM249" s="241" t="s">
        <v>549</v>
      </c>
    </row>
    <row r="250" s="13" customFormat="1">
      <c r="A250" s="13"/>
      <c r="B250" s="243"/>
      <c r="C250" s="244"/>
      <c r="D250" s="245" t="s">
        <v>288</v>
      </c>
      <c r="E250" s="246" t="s">
        <v>44</v>
      </c>
      <c r="F250" s="247" t="s">
        <v>550</v>
      </c>
      <c r="G250" s="244"/>
      <c r="H250" s="248">
        <v>35</v>
      </c>
      <c r="I250" s="249"/>
      <c r="J250" s="244"/>
      <c r="K250" s="244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288</v>
      </c>
      <c r="AU250" s="254" t="s">
        <v>91</v>
      </c>
      <c r="AV250" s="13" t="s">
        <v>91</v>
      </c>
      <c r="AW250" s="13" t="s">
        <v>42</v>
      </c>
      <c r="AX250" s="13" t="s">
        <v>89</v>
      </c>
      <c r="AY250" s="254" t="s">
        <v>280</v>
      </c>
    </row>
    <row r="251" s="2" customFormat="1" ht="24" customHeight="1">
      <c r="A251" s="41"/>
      <c r="B251" s="42"/>
      <c r="C251" s="266" t="s">
        <v>551</v>
      </c>
      <c r="D251" s="266" t="s">
        <v>329</v>
      </c>
      <c r="E251" s="267" t="s">
        <v>552</v>
      </c>
      <c r="F251" s="268" t="s">
        <v>553</v>
      </c>
      <c r="G251" s="269" t="s">
        <v>218</v>
      </c>
      <c r="H251" s="270">
        <v>38.5</v>
      </c>
      <c r="I251" s="271"/>
      <c r="J251" s="272">
        <f>ROUND(I251*H251,2)</f>
        <v>0</v>
      </c>
      <c r="K251" s="268" t="s">
        <v>285</v>
      </c>
      <c r="L251" s="273"/>
      <c r="M251" s="274" t="s">
        <v>44</v>
      </c>
      <c r="N251" s="275" t="s">
        <v>53</v>
      </c>
      <c r="O251" s="87"/>
      <c r="P251" s="239">
        <f>O251*H251</f>
        <v>0</v>
      </c>
      <c r="Q251" s="239">
        <v>0.00032000000000000003</v>
      </c>
      <c r="R251" s="239">
        <f>Q251*H251</f>
        <v>0.012320000000000001</v>
      </c>
      <c r="S251" s="239">
        <v>0</v>
      </c>
      <c r="T251" s="240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41" t="s">
        <v>323</v>
      </c>
      <c r="AT251" s="241" t="s">
        <v>329</v>
      </c>
      <c r="AU251" s="241" t="s">
        <v>91</v>
      </c>
      <c r="AY251" s="19" t="s">
        <v>280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9" t="s">
        <v>89</v>
      </c>
      <c r="BK251" s="242">
        <f>ROUND(I251*H251,2)</f>
        <v>0</v>
      </c>
      <c r="BL251" s="19" t="s">
        <v>286</v>
      </c>
      <c r="BM251" s="241" t="s">
        <v>554</v>
      </c>
    </row>
    <row r="252" s="13" customFormat="1">
      <c r="A252" s="13"/>
      <c r="B252" s="243"/>
      <c r="C252" s="244"/>
      <c r="D252" s="245" t="s">
        <v>288</v>
      </c>
      <c r="E252" s="244"/>
      <c r="F252" s="247" t="s">
        <v>555</v>
      </c>
      <c r="G252" s="244"/>
      <c r="H252" s="248">
        <v>38.5</v>
      </c>
      <c r="I252" s="249"/>
      <c r="J252" s="244"/>
      <c r="K252" s="244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288</v>
      </c>
      <c r="AU252" s="254" t="s">
        <v>91</v>
      </c>
      <c r="AV252" s="13" t="s">
        <v>91</v>
      </c>
      <c r="AW252" s="13" t="s">
        <v>4</v>
      </c>
      <c r="AX252" s="13" t="s">
        <v>89</v>
      </c>
      <c r="AY252" s="254" t="s">
        <v>280</v>
      </c>
    </row>
    <row r="253" s="2" customFormat="1" ht="24" customHeight="1">
      <c r="A253" s="41"/>
      <c r="B253" s="42"/>
      <c r="C253" s="230" t="s">
        <v>556</v>
      </c>
      <c r="D253" s="230" t="s">
        <v>282</v>
      </c>
      <c r="E253" s="231" t="s">
        <v>557</v>
      </c>
      <c r="F253" s="232" t="s">
        <v>558</v>
      </c>
      <c r="G253" s="233" t="s">
        <v>218</v>
      </c>
      <c r="H253" s="234">
        <v>2.7999999999999998</v>
      </c>
      <c r="I253" s="235"/>
      <c r="J253" s="236">
        <f>ROUND(I253*H253,2)</f>
        <v>0</v>
      </c>
      <c r="K253" s="232" t="s">
        <v>285</v>
      </c>
      <c r="L253" s="47"/>
      <c r="M253" s="237" t="s">
        <v>44</v>
      </c>
      <c r="N253" s="238" t="s">
        <v>53</v>
      </c>
      <c r="O253" s="87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41" t="s">
        <v>286</v>
      </c>
      <c r="AT253" s="241" t="s">
        <v>282</v>
      </c>
      <c r="AU253" s="241" t="s">
        <v>91</v>
      </c>
      <c r="AY253" s="19" t="s">
        <v>280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9" t="s">
        <v>89</v>
      </c>
      <c r="BK253" s="242">
        <f>ROUND(I253*H253,2)</f>
        <v>0</v>
      </c>
      <c r="BL253" s="19" t="s">
        <v>286</v>
      </c>
      <c r="BM253" s="241" t="s">
        <v>559</v>
      </c>
    </row>
    <row r="254" s="13" customFormat="1">
      <c r="A254" s="13"/>
      <c r="B254" s="243"/>
      <c r="C254" s="244"/>
      <c r="D254" s="245" t="s">
        <v>288</v>
      </c>
      <c r="E254" s="246" t="s">
        <v>44</v>
      </c>
      <c r="F254" s="247" t="s">
        <v>560</v>
      </c>
      <c r="G254" s="244"/>
      <c r="H254" s="248">
        <v>2.7999999999999998</v>
      </c>
      <c r="I254" s="249"/>
      <c r="J254" s="244"/>
      <c r="K254" s="244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288</v>
      </c>
      <c r="AU254" s="254" t="s">
        <v>91</v>
      </c>
      <c r="AV254" s="13" t="s">
        <v>91</v>
      </c>
      <c r="AW254" s="13" t="s">
        <v>42</v>
      </c>
      <c r="AX254" s="13" t="s">
        <v>89</v>
      </c>
      <c r="AY254" s="254" t="s">
        <v>280</v>
      </c>
    </row>
    <row r="255" s="2" customFormat="1" ht="16.5" customHeight="1">
      <c r="A255" s="41"/>
      <c r="B255" s="42"/>
      <c r="C255" s="266" t="s">
        <v>561</v>
      </c>
      <c r="D255" s="266" t="s">
        <v>329</v>
      </c>
      <c r="E255" s="267" t="s">
        <v>562</v>
      </c>
      <c r="F255" s="268" t="s">
        <v>563</v>
      </c>
      <c r="G255" s="269" t="s">
        <v>431</v>
      </c>
      <c r="H255" s="270">
        <v>14</v>
      </c>
      <c r="I255" s="271"/>
      <c r="J255" s="272">
        <f>ROUND(I255*H255,2)</f>
        <v>0</v>
      </c>
      <c r="K255" s="268" t="s">
        <v>44</v>
      </c>
      <c r="L255" s="273"/>
      <c r="M255" s="274" t="s">
        <v>44</v>
      </c>
      <c r="N255" s="275" t="s">
        <v>53</v>
      </c>
      <c r="O255" s="87"/>
      <c r="P255" s="239">
        <f>O255*H255</f>
        <v>0</v>
      </c>
      <c r="Q255" s="239">
        <v>0.00020000000000000001</v>
      </c>
      <c r="R255" s="239">
        <f>Q255*H255</f>
        <v>0.0028</v>
      </c>
      <c r="S255" s="239">
        <v>0</v>
      </c>
      <c r="T255" s="240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41" t="s">
        <v>323</v>
      </c>
      <c r="AT255" s="241" t="s">
        <v>329</v>
      </c>
      <c r="AU255" s="241" t="s">
        <v>91</v>
      </c>
      <c r="AY255" s="19" t="s">
        <v>280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9" t="s">
        <v>89</v>
      </c>
      <c r="BK255" s="242">
        <f>ROUND(I255*H255,2)</f>
        <v>0</v>
      </c>
      <c r="BL255" s="19" t="s">
        <v>286</v>
      </c>
      <c r="BM255" s="241" t="s">
        <v>564</v>
      </c>
    </row>
    <row r="256" s="13" customFormat="1">
      <c r="A256" s="13"/>
      <c r="B256" s="243"/>
      <c r="C256" s="244"/>
      <c r="D256" s="245" t="s">
        <v>288</v>
      </c>
      <c r="E256" s="246" t="s">
        <v>44</v>
      </c>
      <c r="F256" s="247" t="s">
        <v>565</v>
      </c>
      <c r="G256" s="244"/>
      <c r="H256" s="248">
        <v>14</v>
      </c>
      <c r="I256" s="249"/>
      <c r="J256" s="244"/>
      <c r="K256" s="244"/>
      <c r="L256" s="250"/>
      <c r="M256" s="251"/>
      <c r="N256" s="252"/>
      <c r="O256" s="252"/>
      <c r="P256" s="252"/>
      <c r="Q256" s="252"/>
      <c r="R256" s="252"/>
      <c r="S256" s="252"/>
      <c r="T256" s="25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4" t="s">
        <v>288</v>
      </c>
      <c r="AU256" s="254" t="s">
        <v>91</v>
      </c>
      <c r="AV256" s="13" t="s">
        <v>91</v>
      </c>
      <c r="AW256" s="13" t="s">
        <v>42</v>
      </c>
      <c r="AX256" s="13" t="s">
        <v>89</v>
      </c>
      <c r="AY256" s="254" t="s">
        <v>280</v>
      </c>
    </row>
    <row r="257" s="2" customFormat="1" ht="60" customHeight="1">
      <c r="A257" s="41"/>
      <c r="B257" s="42"/>
      <c r="C257" s="230" t="s">
        <v>566</v>
      </c>
      <c r="D257" s="230" t="s">
        <v>282</v>
      </c>
      <c r="E257" s="231" t="s">
        <v>567</v>
      </c>
      <c r="F257" s="232" t="s">
        <v>568</v>
      </c>
      <c r="G257" s="233" t="s">
        <v>201</v>
      </c>
      <c r="H257" s="234">
        <v>95.275000000000006</v>
      </c>
      <c r="I257" s="235"/>
      <c r="J257" s="236">
        <f>ROUND(I257*H257,2)</f>
        <v>0</v>
      </c>
      <c r="K257" s="232" t="s">
        <v>285</v>
      </c>
      <c r="L257" s="47"/>
      <c r="M257" s="237" t="s">
        <v>44</v>
      </c>
      <c r="N257" s="238" t="s">
        <v>53</v>
      </c>
      <c r="O257" s="87"/>
      <c r="P257" s="239">
        <f>O257*H257</f>
        <v>0</v>
      </c>
      <c r="Q257" s="239">
        <v>0.0099399999999999992</v>
      </c>
      <c r="R257" s="239">
        <f>Q257*H257</f>
        <v>0.94703349999999997</v>
      </c>
      <c r="S257" s="239">
        <v>0</v>
      </c>
      <c r="T257" s="240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41" t="s">
        <v>286</v>
      </c>
      <c r="AT257" s="241" t="s">
        <v>282</v>
      </c>
      <c r="AU257" s="241" t="s">
        <v>91</v>
      </c>
      <c r="AY257" s="19" t="s">
        <v>280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9" t="s">
        <v>89</v>
      </c>
      <c r="BK257" s="242">
        <f>ROUND(I257*H257,2)</f>
        <v>0</v>
      </c>
      <c r="BL257" s="19" t="s">
        <v>286</v>
      </c>
      <c r="BM257" s="241" t="s">
        <v>569</v>
      </c>
    </row>
    <row r="258" s="13" customFormat="1">
      <c r="A258" s="13"/>
      <c r="B258" s="243"/>
      <c r="C258" s="244"/>
      <c r="D258" s="245" t="s">
        <v>288</v>
      </c>
      <c r="E258" s="246" t="s">
        <v>44</v>
      </c>
      <c r="F258" s="247" t="s">
        <v>570</v>
      </c>
      <c r="G258" s="244"/>
      <c r="H258" s="248">
        <v>104.72499999999999</v>
      </c>
      <c r="I258" s="249"/>
      <c r="J258" s="244"/>
      <c r="K258" s="244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288</v>
      </c>
      <c r="AU258" s="254" t="s">
        <v>91</v>
      </c>
      <c r="AV258" s="13" t="s">
        <v>91</v>
      </c>
      <c r="AW258" s="13" t="s">
        <v>42</v>
      </c>
      <c r="AX258" s="13" t="s">
        <v>82</v>
      </c>
      <c r="AY258" s="254" t="s">
        <v>280</v>
      </c>
    </row>
    <row r="259" s="13" customFormat="1">
      <c r="A259" s="13"/>
      <c r="B259" s="243"/>
      <c r="C259" s="244"/>
      <c r="D259" s="245" t="s">
        <v>288</v>
      </c>
      <c r="E259" s="246" t="s">
        <v>44</v>
      </c>
      <c r="F259" s="247" t="s">
        <v>421</v>
      </c>
      <c r="G259" s="244"/>
      <c r="H259" s="248">
        <v>-9.4499999999999993</v>
      </c>
      <c r="I259" s="249"/>
      <c r="J259" s="244"/>
      <c r="K259" s="244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288</v>
      </c>
      <c r="AU259" s="254" t="s">
        <v>91</v>
      </c>
      <c r="AV259" s="13" t="s">
        <v>91</v>
      </c>
      <c r="AW259" s="13" t="s">
        <v>42</v>
      </c>
      <c r="AX259" s="13" t="s">
        <v>82</v>
      </c>
      <c r="AY259" s="254" t="s">
        <v>280</v>
      </c>
    </row>
    <row r="260" s="14" customFormat="1">
      <c r="A260" s="14"/>
      <c r="B260" s="255"/>
      <c r="C260" s="256"/>
      <c r="D260" s="245" t="s">
        <v>288</v>
      </c>
      <c r="E260" s="257" t="s">
        <v>44</v>
      </c>
      <c r="F260" s="258" t="s">
        <v>292</v>
      </c>
      <c r="G260" s="256"/>
      <c r="H260" s="259">
        <v>95.275000000000006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5" t="s">
        <v>288</v>
      </c>
      <c r="AU260" s="265" t="s">
        <v>91</v>
      </c>
      <c r="AV260" s="14" t="s">
        <v>286</v>
      </c>
      <c r="AW260" s="14" t="s">
        <v>42</v>
      </c>
      <c r="AX260" s="14" t="s">
        <v>89</v>
      </c>
      <c r="AY260" s="265" t="s">
        <v>280</v>
      </c>
    </row>
    <row r="261" s="2" customFormat="1" ht="48" customHeight="1">
      <c r="A261" s="41"/>
      <c r="B261" s="42"/>
      <c r="C261" s="266" t="s">
        <v>571</v>
      </c>
      <c r="D261" s="266" t="s">
        <v>329</v>
      </c>
      <c r="E261" s="267" t="s">
        <v>572</v>
      </c>
      <c r="F261" s="268" t="s">
        <v>573</v>
      </c>
      <c r="G261" s="269" t="s">
        <v>201</v>
      </c>
      <c r="H261" s="270">
        <v>104.803</v>
      </c>
      <c r="I261" s="271"/>
      <c r="J261" s="272">
        <f>ROUND(I261*H261,2)</f>
        <v>0</v>
      </c>
      <c r="K261" s="268" t="s">
        <v>285</v>
      </c>
      <c r="L261" s="273"/>
      <c r="M261" s="274" t="s">
        <v>44</v>
      </c>
      <c r="N261" s="275" t="s">
        <v>53</v>
      </c>
      <c r="O261" s="87"/>
      <c r="P261" s="239">
        <f>O261*H261</f>
        <v>0</v>
      </c>
      <c r="Q261" s="239">
        <v>0.00012999999999999999</v>
      </c>
      <c r="R261" s="239">
        <f>Q261*H261</f>
        <v>0.013624389999999998</v>
      </c>
      <c r="S261" s="239">
        <v>0</v>
      </c>
      <c r="T261" s="240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41" t="s">
        <v>323</v>
      </c>
      <c r="AT261" s="241" t="s">
        <v>329</v>
      </c>
      <c r="AU261" s="241" t="s">
        <v>91</v>
      </c>
      <c r="AY261" s="19" t="s">
        <v>280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9" t="s">
        <v>89</v>
      </c>
      <c r="BK261" s="242">
        <f>ROUND(I261*H261,2)</f>
        <v>0</v>
      </c>
      <c r="BL261" s="19" t="s">
        <v>286</v>
      </c>
      <c r="BM261" s="241" t="s">
        <v>574</v>
      </c>
    </row>
    <row r="262" s="13" customFormat="1">
      <c r="A262" s="13"/>
      <c r="B262" s="243"/>
      <c r="C262" s="244"/>
      <c r="D262" s="245" t="s">
        <v>288</v>
      </c>
      <c r="E262" s="244"/>
      <c r="F262" s="247" t="s">
        <v>575</v>
      </c>
      <c r="G262" s="244"/>
      <c r="H262" s="248">
        <v>104.803</v>
      </c>
      <c r="I262" s="249"/>
      <c r="J262" s="244"/>
      <c r="K262" s="244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288</v>
      </c>
      <c r="AU262" s="254" t="s">
        <v>91</v>
      </c>
      <c r="AV262" s="13" t="s">
        <v>91</v>
      </c>
      <c r="AW262" s="13" t="s">
        <v>4</v>
      </c>
      <c r="AX262" s="13" t="s">
        <v>89</v>
      </c>
      <c r="AY262" s="254" t="s">
        <v>280</v>
      </c>
    </row>
    <row r="263" s="2" customFormat="1" ht="16.5" customHeight="1">
      <c r="A263" s="41"/>
      <c r="B263" s="42"/>
      <c r="C263" s="266" t="s">
        <v>576</v>
      </c>
      <c r="D263" s="266" t="s">
        <v>329</v>
      </c>
      <c r="E263" s="267" t="s">
        <v>577</v>
      </c>
      <c r="F263" s="268" t="s">
        <v>578</v>
      </c>
      <c r="G263" s="269" t="s">
        <v>201</v>
      </c>
      <c r="H263" s="270">
        <v>119.09399999999999</v>
      </c>
      <c r="I263" s="271"/>
      <c r="J263" s="272">
        <f>ROUND(I263*H263,2)</f>
        <v>0</v>
      </c>
      <c r="K263" s="268" t="s">
        <v>44</v>
      </c>
      <c r="L263" s="273"/>
      <c r="M263" s="274" t="s">
        <v>44</v>
      </c>
      <c r="N263" s="275" t="s">
        <v>53</v>
      </c>
      <c r="O263" s="87"/>
      <c r="P263" s="239">
        <f>O263*H263</f>
        <v>0</v>
      </c>
      <c r="Q263" s="239">
        <v>0.023</v>
      </c>
      <c r="R263" s="239">
        <f>Q263*H263</f>
        <v>2.7391619999999999</v>
      </c>
      <c r="S263" s="239">
        <v>0</v>
      </c>
      <c r="T263" s="240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41" t="s">
        <v>323</v>
      </c>
      <c r="AT263" s="241" t="s">
        <v>329</v>
      </c>
      <c r="AU263" s="241" t="s">
        <v>91</v>
      </c>
      <c r="AY263" s="19" t="s">
        <v>280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9" t="s">
        <v>89</v>
      </c>
      <c r="BK263" s="242">
        <f>ROUND(I263*H263,2)</f>
        <v>0</v>
      </c>
      <c r="BL263" s="19" t="s">
        <v>286</v>
      </c>
      <c r="BM263" s="241" t="s">
        <v>579</v>
      </c>
    </row>
    <row r="264" s="13" customFormat="1">
      <c r="A264" s="13"/>
      <c r="B264" s="243"/>
      <c r="C264" s="244"/>
      <c r="D264" s="245" t="s">
        <v>288</v>
      </c>
      <c r="E264" s="244"/>
      <c r="F264" s="247" t="s">
        <v>580</v>
      </c>
      <c r="G264" s="244"/>
      <c r="H264" s="248">
        <v>119.09399999999999</v>
      </c>
      <c r="I264" s="249"/>
      <c r="J264" s="244"/>
      <c r="K264" s="244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288</v>
      </c>
      <c r="AU264" s="254" t="s">
        <v>91</v>
      </c>
      <c r="AV264" s="13" t="s">
        <v>91</v>
      </c>
      <c r="AW264" s="13" t="s">
        <v>4</v>
      </c>
      <c r="AX264" s="13" t="s">
        <v>89</v>
      </c>
      <c r="AY264" s="254" t="s">
        <v>280</v>
      </c>
    </row>
    <row r="265" s="2" customFormat="1" ht="60" customHeight="1">
      <c r="A265" s="41"/>
      <c r="B265" s="42"/>
      <c r="C265" s="230" t="s">
        <v>581</v>
      </c>
      <c r="D265" s="230" t="s">
        <v>282</v>
      </c>
      <c r="E265" s="231" t="s">
        <v>582</v>
      </c>
      <c r="F265" s="232" t="s">
        <v>583</v>
      </c>
      <c r="G265" s="233" t="s">
        <v>218</v>
      </c>
      <c r="H265" s="234">
        <v>28.5</v>
      </c>
      <c r="I265" s="235"/>
      <c r="J265" s="236">
        <f>ROUND(I265*H265,2)</f>
        <v>0</v>
      </c>
      <c r="K265" s="232" t="s">
        <v>285</v>
      </c>
      <c r="L265" s="47"/>
      <c r="M265" s="237" t="s">
        <v>44</v>
      </c>
      <c r="N265" s="238" t="s">
        <v>53</v>
      </c>
      <c r="O265" s="87"/>
      <c r="P265" s="239">
        <f>O265*H265</f>
        <v>0</v>
      </c>
      <c r="Q265" s="239">
        <v>0.0025400000000000002</v>
      </c>
      <c r="R265" s="239">
        <f>Q265*H265</f>
        <v>0.07239000000000001</v>
      </c>
      <c r="S265" s="239">
        <v>0</v>
      </c>
      <c r="T265" s="240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41" t="s">
        <v>286</v>
      </c>
      <c r="AT265" s="241" t="s">
        <v>282</v>
      </c>
      <c r="AU265" s="241" t="s">
        <v>91</v>
      </c>
      <c r="AY265" s="19" t="s">
        <v>280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9" t="s">
        <v>89</v>
      </c>
      <c r="BK265" s="242">
        <f>ROUND(I265*H265,2)</f>
        <v>0</v>
      </c>
      <c r="BL265" s="19" t="s">
        <v>286</v>
      </c>
      <c r="BM265" s="241" t="s">
        <v>584</v>
      </c>
    </row>
    <row r="266" s="13" customFormat="1">
      <c r="A266" s="13"/>
      <c r="B266" s="243"/>
      <c r="C266" s="244"/>
      <c r="D266" s="245" t="s">
        <v>288</v>
      </c>
      <c r="E266" s="246" t="s">
        <v>44</v>
      </c>
      <c r="F266" s="247" t="s">
        <v>585</v>
      </c>
      <c r="G266" s="244"/>
      <c r="H266" s="248">
        <v>28.5</v>
      </c>
      <c r="I266" s="249"/>
      <c r="J266" s="244"/>
      <c r="K266" s="244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288</v>
      </c>
      <c r="AU266" s="254" t="s">
        <v>91</v>
      </c>
      <c r="AV266" s="13" t="s">
        <v>91</v>
      </c>
      <c r="AW266" s="13" t="s">
        <v>42</v>
      </c>
      <c r="AX266" s="13" t="s">
        <v>89</v>
      </c>
      <c r="AY266" s="254" t="s">
        <v>280</v>
      </c>
    </row>
    <row r="267" s="2" customFormat="1" ht="24" customHeight="1">
      <c r="A267" s="41"/>
      <c r="B267" s="42"/>
      <c r="C267" s="230" t="s">
        <v>586</v>
      </c>
      <c r="D267" s="230" t="s">
        <v>282</v>
      </c>
      <c r="E267" s="231" t="s">
        <v>587</v>
      </c>
      <c r="F267" s="232" t="s">
        <v>588</v>
      </c>
      <c r="G267" s="233" t="s">
        <v>235</v>
      </c>
      <c r="H267" s="234">
        <v>3.8820000000000001</v>
      </c>
      <c r="I267" s="235"/>
      <c r="J267" s="236">
        <f>ROUND(I267*H267,2)</f>
        <v>0</v>
      </c>
      <c r="K267" s="232" t="s">
        <v>285</v>
      </c>
      <c r="L267" s="47"/>
      <c r="M267" s="237" t="s">
        <v>44</v>
      </c>
      <c r="N267" s="238" t="s">
        <v>53</v>
      </c>
      <c r="O267" s="87"/>
      <c r="P267" s="239">
        <f>O267*H267</f>
        <v>0</v>
      </c>
      <c r="Q267" s="239">
        <v>2.2563399999999998</v>
      </c>
      <c r="R267" s="239">
        <f>Q267*H267</f>
        <v>8.759111879999999</v>
      </c>
      <c r="S267" s="239">
        <v>0</v>
      </c>
      <c r="T267" s="240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41" t="s">
        <v>286</v>
      </c>
      <c r="AT267" s="241" t="s">
        <v>282</v>
      </c>
      <c r="AU267" s="241" t="s">
        <v>91</v>
      </c>
      <c r="AY267" s="19" t="s">
        <v>280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9" t="s">
        <v>89</v>
      </c>
      <c r="BK267" s="242">
        <f>ROUND(I267*H267,2)</f>
        <v>0</v>
      </c>
      <c r="BL267" s="19" t="s">
        <v>286</v>
      </c>
      <c r="BM267" s="241" t="s">
        <v>589</v>
      </c>
    </row>
    <row r="268" s="15" customFormat="1">
      <c r="A268" s="15"/>
      <c r="B268" s="279"/>
      <c r="C268" s="280"/>
      <c r="D268" s="245" t="s">
        <v>288</v>
      </c>
      <c r="E268" s="281" t="s">
        <v>44</v>
      </c>
      <c r="F268" s="282" t="s">
        <v>590</v>
      </c>
      <c r="G268" s="280"/>
      <c r="H268" s="281" t="s">
        <v>44</v>
      </c>
      <c r="I268" s="283"/>
      <c r="J268" s="280"/>
      <c r="K268" s="280"/>
      <c r="L268" s="284"/>
      <c r="M268" s="285"/>
      <c r="N268" s="286"/>
      <c r="O268" s="286"/>
      <c r="P268" s="286"/>
      <c r="Q268" s="286"/>
      <c r="R268" s="286"/>
      <c r="S268" s="286"/>
      <c r="T268" s="287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8" t="s">
        <v>288</v>
      </c>
      <c r="AU268" s="288" t="s">
        <v>91</v>
      </c>
      <c r="AV268" s="15" t="s">
        <v>89</v>
      </c>
      <c r="AW268" s="15" t="s">
        <v>42</v>
      </c>
      <c r="AX268" s="15" t="s">
        <v>82</v>
      </c>
      <c r="AY268" s="288" t="s">
        <v>280</v>
      </c>
    </row>
    <row r="269" s="13" customFormat="1">
      <c r="A269" s="13"/>
      <c r="B269" s="243"/>
      <c r="C269" s="244"/>
      <c r="D269" s="245" t="s">
        <v>288</v>
      </c>
      <c r="E269" s="246" t="s">
        <v>44</v>
      </c>
      <c r="F269" s="247" t="s">
        <v>591</v>
      </c>
      <c r="G269" s="244"/>
      <c r="H269" s="248">
        <v>1.8180000000000001</v>
      </c>
      <c r="I269" s="249"/>
      <c r="J269" s="244"/>
      <c r="K269" s="244"/>
      <c r="L269" s="250"/>
      <c r="M269" s="251"/>
      <c r="N269" s="252"/>
      <c r="O269" s="252"/>
      <c r="P269" s="252"/>
      <c r="Q269" s="252"/>
      <c r="R269" s="252"/>
      <c r="S269" s="252"/>
      <c r="T269" s="25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4" t="s">
        <v>288</v>
      </c>
      <c r="AU269" s="254" t="s">
        <v>91</v>
      </c>
      <c r="AV269" s="13" t="s">
        <v>91</v>
      </c>
      <c r="AW269" s="13" t="s">
        <v>42</v>
      </c>
      <c r="AX269" s="13" t="s">
        <v>82</v>
      </c>
      <c r="AY269" s="254" t="s">
        <v>280</v>
      </c>
    </row>
    <row r="270" s="15" customFormat="1">
      <c r="A270" s="15"/>
      <c r="B270" s="279"/>
      <c r="C270" s="280"/>
      <c r="D270" s="245" t="s">
        <v>288</v>
      </c>
      <c r="E270" s="281" t="s">
        <v>44</v>
      </c>
      <c r="F270" s="282" t="s">
        <v>592</v>
      </c>
      <c r="G270" s="280"/>
      <c r="H270" s="281" t="s">
        <v>44</v>
      </c>
      <c r="I270" s="283"/>
      <c r="J270" s="280"/>
      <c r="K270" s="280"/>
      <c r="L270" s="284"/>
      <c r="M270" s="285"/>
      <c r="N270" s="286"/>
      <c r="O270" s="286"/>
      <c r="P270" s="286"/>
      <c r="Q270" s="286"/>
      <c r="R270" s="286"/>
      <c r="S270" s="286"/>
      <c r="T270" s="28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88" t="s">
        <v>288</v>
      </c>
      <c r="AU270" s="288" t="s">
        <v>91</v>
      </c>
      <c r="AV270" s="15" t="s">
        <v>89</v>
      </c>
      <c r="AW270" s="15" t="s">
        <v>42</v>
      </c>
      <c r="AX270" s="15" t="s">
        <v>82</v>
      </c>
      <c r="AY270" s="288" t="s">
        <v>280</v>
      </c>
    </row>
    <row r="271" s="13" customFormat="1">
      <c r="A271" s="13"/>
      <c r="B271" s="243"/>
      <c r="C271" s="244"/>
      <c r="D271" s="245" t="s">
        <v>288</v>
      </c>
      <c r="E271" s="246" t="s">
        <v>44</v>
      </c>
      <c r="F271" s="247" t="s">
        <v>593</v>
      </c>
      <c r="G271" s="244"/>
      <c r="H271" s="248">
        <v>2.0640000000000001</v>
      </c>
      <c r="I271" s="249"/>
      <c r="J271" s="244"/>
      <c r="K271" s="244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288</v>
      </c>
      <c r="AU271" s="254" t="s">
        <v>91</v>
      </c>
      <c r="AV271" s="13" t="s">
        <v>91</v>
      </c>
      <c r="AW271" s="13" t="s">
        <v>42</v>
      </c>
      <c r="AX271" s="13" t="s">
        <v>82</v>
      </c>
      <c r="AY271" s="254" t="s">
        <v>280</v>
      </c>
    </row>
    <row r="272" s="14" customFormat="1">
      <c r="A272" s="14"/>
      <c r="B272" s="255"/>
      <c r="C272" s="256"/>
      <c r="D272" s="245" t="s">
        <v>288</v>
      </c>
      <c r="E272" s="257" t="s">
        <v>44</v>
      </c>
      <c r="F272" s="258" t="s">
        <v>292</v>
      </c>
      <c r="G272" s="256"/>
      <c r="H272" s="259">
        <v>3.8820000000000001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5" t="s">
        <v>288</v>
      </c>
      <c r="AU272" s="265" t="s">
        <v>91</v>
      </c>
      <c r="AV272" s="14" t="s">
        <v>286</v>
      </c>
      <c r="AW272" s="14" t="s">
        <v>42</v>
      </c>
      <c r="AX272" s="14" t="s">
        <v>89</v>
      </c>
      <c r="AY272" s="265" t="s">
        <v>280</v>
      </c>
    </row>
    <row r="273" s="2" customFormat="1" ht="24" customHeight="1">
      <c r="A273" s="41"/>
      <c r="B273" s="42"/>
      <c r="C273" s="230" t="s">
        <v>594</v>
      </c>
      <c r="D273" s="230" t="s">
        <v>282</v>
      </c>
      <c r="E273" s="231" t="s">
        <v>595</v>
      </c>
      <c r="F273" s="232" t="s">
        <v>596</v>
      </c>
      <c r="G273" s="233" t="s">
        <v>235</v>
      </c>
      <c r="H273" s="234">
        <v>1.8180000000000001</v>
      </c>
      <c r="I273" s="235"/>
      <c r="J273" s="236">
        <f>ROUND(I273*H273,2)</f>
        <v>0</v>
      </c>
      <c r="K273" s="232" t="s">
        <v>285</v>
      </c>
      <c r="L273" s="47"/>
      <c r="M273" s="237" t="s">
        <v>44</v>
      </c>
      <c r="N273" s="238" t="s">
        <v>53</v>
      </c>
      <c r="O273" s="87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41" t="s">
        <v>286</v>
      </c>
      <c r="AT273" s="241" t="s">
        <v>282</v>
      </c>
      <c r="AU273" s="241" t="s">
        <v>91</v>
      </c>
      <c r="AY273" s="19" t="s">
        <v>280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9" t="s">
        <v>89</v>
      </c>
      <c r="BK273" s="242">
        <f>ROUND(I273*H273,2)</f>
        <v>0</v>
      </c>
      <c r="BL273" s="19" t="s">
        <v>286</v>
      </c>
      <c r="BM273" s="241" t="s">
        <v>597</v>
      </c>
    </row>
    <row r="274" s="13" customFormat="1">
      <c r="A274" s="13"/>
      <c r="B274" s="243"/>
      <c r="C274" s="244"/>
      <c r="D274" s="245" t="s">
        <v>288</v>
      </c>
      <c r="E274" s="246" t="s">
        <v>44</v>
      </c>
      <c r="F274" s="247" t="s">
        <v>591</v>
      </c>
      <c r="G274" s="244"/>
      <c r="H274" s="248">
        <v>1.8180000000000001</v>
      </c>
      <c r="I274" s="249"/>
      <c r="J274" s="244"/>
      <c r="K274" s="244"/>
      <c r="L274" s="250"/>
      <c r="M274" s="251"/>
      <c r="N274" s="252"/>
      <c r="O274" s="252"/>
      <c r="P274" s="252"/>
      <c r="Q274" s="252"/>
      <c r="R274" s="252"/>
      <c r="S274" s="252"/>
      <c r="T274" s="25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288</v>
      </c>
      <c r="AU274" s="254" t="s">
        <v>91</v>
      </c>
      <c r="AV274" s="13" t="s">
        <v>91</v>
      </c>
      <c r="AW274" s="13" t="s">
        <v>42</v>
      </c>
      <c r="AX274" s="13" t="s">
        <v>89</v>
      </c>
      <c r="AY274" s="254" t="s">
        <v>280</v>
      </c>
    </row>
    <row r="275" s="2" customFormat="1" ht="16.5" customHeight="1">
      <c r="A275" s="41"/>
      <c r="B275" s="42"/>
      <c r="C275" s="230" t="s">
        <v>598</v>
      </c>
      <c r="D275" s="230" t="s">
        <v>282</v>
      </c>
      <c r="E275" s="231" t="s">
        <v>599</v>
      </c>
      <c r="F275" s="232" t="s">
        <v>600</v>
      </c>
      <c r="G275" s="233" t="s">
        <v>319</v>
      </c>
      <c r="H275" s="234">
        <v>0.113</v>
      </c>
      <c r="I275" s="235"/>
      <c r="J275" s="236">
        <f>ROUND(I275*H275,2)</f>
        <v>0</v>
      </c>
      <c r="K275" s="232" t="s">
        <v>285</v>
      </c>
      <c r="L275" s="47"/>
      <c r="M275" s="237" t="s">
        <v>44</v>
      </c>
      <c r="N275" s="238" t="s">
        <v>53</v>
      </c>
      <c r="O275" s="87"/>
      <c r="P275" s="239">
        <f>O275*H275</f>
        <v>0</v>
      </c>
      <c r="Q275" s="239">
        <v>1.06277</v>
      </c>
      <c r="R275" s="239">
        <f>Q275*H275</f>
        <v>0.12009301</v>
      </c>
      <c r="S275" s="239">
        <v>0</v>
      </c>
      <c r="T275" s="240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41" t="s">
        <v>286</v>
      </c>
      <c r="AT275" s="241" t="s">
        <v>282</v>
      </c>
      <c r="AU275" s="241" t="s">
        <v>91</v>
      </c>
      <c r="AY275" s="19" t="s">
        <v>280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9" t="s">
        <v>89</v>
      </c>
      <c r="BK275" s="242">
        <f>ROUND(I275*H275,2)</f>
        <v>0</v>
      </c>
      <c r="BL275" s="19" t="s">
        <v>286</v>
      </c>
      <c r="BM275" s="241" t="s">
        <v>601</v>
      </c>
    </row>
    <row r="276" s="2" customFormat="1">
      <c r="A276" s="41"/>
      <c r="B276" s="42"/>
      <c r="C276" s="43"/>
      <c r="D276" s="245" t="s">
        <v>360</v>
      </c>
      <c r="E276" s="43"/>
      <c r="F276" s="276" t="s">
        <v>602</v>
      </c>
      <c r="G276" s="43"/>
      <c r="H276" s="43"/>
      <c r="I276" s="150"/>
      <c r="J276" s="43"/>
      <c r="K276" s="43"/>
      <c r="L276" s="47"/>
      <c r="M276" s="277"/>
      <c r="N276" s="278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360</v>
      </c>
      <c r="AU276" s="19" t="s">
        <v>91</v>
      </c>
    </row>
    <row r="277" s="13" customFormat="1">
      <c r="A277" s="13"/>
      <c r="B277" s="243"/>
      <c r="C277" s="244"/>
      <c r="D277" s="245" t="s">
        <v>288</v>
      </c>
      <c r="E277" s="246" t="s">
        <v>44</v>
      </c>
      <c r="F277" s="247" t="s">
        <v>603</v>
      </c>
      <c r="G277" s="244"/>
      <c r="H277" s="248">
        <v>0.113</v>
      </c>
      <c r="I277" s="249"/>
      <c r="J277" s="244"/>
      <c r="K277" s="244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288</v>
      </c>
      <c r="AU277" s="254" t="s">
        <v>91</v>
      </c>
      <c r="AV277" s="13" t="s">
        <v>91</v>
      </c>
      <c r="AW277" s="13" t="s">
        <v>42</v>
      </c>
      <c r="AX277" s="13" t="s">
        <v>89</v>
      </c>
      <c r="AY277" s="254" t="s">
        <v>280</v>
      </c>
    </row>
    <row r="278" s="2" customFormat="1" ht="24" customHeight="1">
      <c r="A278" s="41"/>
      <c r="B278" s="42"/>
      <c r="C278" s="230" t="s">
        <v>604</v>
      </c>
      <c r="D278" s="230" t="s">
        <v>282</v>
      </c>
      <c r="E278" s="231" t="s">
        <v>605</v>
      </c>
      <c r="F278" s="232" t="s">
        <v>606</v>
      </c>
      <c r="G278" s="233" t="s">
        <v>201</v>
      </c>
      <c r="H278" s="234">
        <v>37.399999999999999</v>
      </c>
      <c r="I278" s="235"/>
      <c r="J278" s="236">
        <f>ROUND(I278*H278,2)</f>
        <v>0</v>
      </c>
      <c r="K278" s="232" t="s">
        <v>285</v>
      </c>
      <c r="L278" s="47"/>
      <c r="M278" s="237" t="s">
        <v>44</v>
      </c>
      <c r="N278" s="238" t="s">
        <v>53</v>
      </c>
      <c r="O278" s="87"/>
      <c r="P278" s="239">
        <f>O278*H278</f>
        <v>0</v>
      </c>
      <c r="Q278" s="239">
        <v>0.020400000000000001</v>
      </c>
      <c r="R278" s="239">
        <f>Q278*H278</f>
        <v>0.76295999999999997</v>
      </c>
      <c r="S278" s="239">
        <v>0</v>
      </c>
      <c r="T278" s="240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41" t="s">
        <v>286</v>
      </c>
      <c r="AT278" s="241" t="s">
        <v>282</v>
      </c>
      <c r="AU278" s="241" t="s">
        <v>91</v>
      </c>
      <c r="AY278" s="19" t="s">
        <v>280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9" t="s">
        <v>89</v>
      </c>
      <c r="BK278" s="242">
        <f>ROUND(I278*H278,2)</f>
        <v>0</v>
      </c>
      <c r="BL278" s="19" t="s">
        <v>286</v>
      </c>
      <c r="BM278" s="241" t="s">
        <v>607</v>
      </c>
    </row>
    <row r="279" s="13" customFormat="1">
      <c r="A279" s="13"/>
      <c r="B279" s="243"/>
      <c r="C279" s="244"/>
      <c r="D279" s="245" t="s">
        <v>288</v>
      </c>
      <c r="E279" s="246" t="s">
        <v>44</v>
      </c>
      <c r="F279" s="247" t="s">
        <v>608</v>
      </c>
      <c r="G279" s="244"/>
      <c r="H279" s="248">
        <v>20.199999999999999</v>
      </c>
      <c r="I279" s="249"/>
      <c r="J279" s="244"/>
      <c r="K279" s="244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288</v>
      </c>
      <c r="AU279" s="254" t="s">
        <v>91</v>
      </c>
      <c r="AV279" s="13" t="s">
        <v>91</v>
      </c>
      <c r="AW279" s="13" t="s">
        <v>42</v>
      </c>
      <c r="AX279" s="13" t="s">
        <v>82</v>
      </c>
      <c r="AY279" s="254" t="s">
        <v>280</v>
      </c>
    </row>
    <row r="280" s="13" customFormat="1">
      <c r="A280" s="13"/>
      <c r="B280" s="243"/>
      <c r="C280" s="244"/>
      <c r="D280" s="245" t="s">
        <v>288</v>
      </c>
      <c r="E280" s="246" t="s">
        <v>44</v>
      </c>
      <c r="F280" s="247" t="s">
        <v>609</v>
      </c>
      <c r="G280" s="244"/>
      <c r="H280" s="248">
        <v>17.199999999999999</v>
      </c>
      <c r="I280" s="249"/>
      <c r="J280" s="244"/>
      <c r="K280" s="244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288</v>
      </c>
      <c r="AU280" s="254" t="s">
        <v>91</v>
      </c>
      <c r="AV280" s="13" t="s">
        <v>91</v>
      </c>
      <c r="AW280" s="13" t="s">
        <v>42</v>
      </c>
      <c r="AX280" s="13" t="s">
        <v>82</v>
      </c>
      <c r="AY280" s="254" t="s">
        <v>280</v>
      </c>
    </row>
    <row r="281" s="14" customFormat="1">
      <c r="A281" s="14"/>
      <c r="B281" s="255"/>
      <c r="C281" s="256"/>
      <c r="D281" s="245" t="s">
        <v>288</v>
      </c>
      <c r="E281" s="257" t="s">
        <v>44</v>
      </c>
      <c r="F281" s="258" t="s">
        <v>292</v>
      </c>
      <c r="G281" s="256"/>
      <c r="H281" s="259">
        <v>37.399999999999999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5" t="s">
        <v>288</v>
      </c>
      <c r="AU281" s="265" t="s">
        <v>91</v>
      </c>
      <c r="AV281" s="14" t="s">
        <v>286</v>
      </c>
      <c r="AW281" s="14" t="s">
        <v>42</v>
      </c>
      <c r="AX281" s="14" t="s">
        <v>89</v>
      </c>
      <c r="AY281" s="265" t="s">
        <v>280</v>
      </c>
    </row>
    <row r="282" s="2" customFormat="1" ht="24" customHeight="1">
      <c r="A282" s="41"/>
      <c r="B282" s="42"/>
      <c r="C282" s="230" t="s">
        <v>610</v>
      </c>
      <c r="D282" s="230" t="s">
        <v>282</v>
      </c>
      <c r="E282" s="231" t="s">
        <v>611</v>
      </c>
      <c r="F282" s="232" t="s">
        <v>612</v>
      </c>
      <c r="G282" s="233" t="s">
        <v>201</v>
      </c>
      <c r="H282" s="234">
        <v>44.880000000000003</v>
      </c>
      <c r="I282" s="235"/>
      <c r="J282" s="236">
        <f>ROUND(I282*H282,2)</f>
        <v>0</v>
      </c>
      <c r="K282" s="232" t="s">
        <v>285</v>
      </c>
      <c r="L282" s="47"/>
      <c r="M282" s="237" t="s">
        <v>44</v>
      </c>
      <c r="N282" s="238" t="s">
        <v>53</v>
      </c>
      <c r="O282" s="87"/>
      <c r="P282" s="239">
        <f>O282*H282</f>
        <v>0</v>
      </c>
      <c r="Q282" s="239">
        <v>0.00012999999999999999</v>
      </c>
      <c r="R282" s="239">
        <f>Q282*H282</f>
        <v>0.0058344</v>
      </c>
      <c r="S282" s="239">
        <v>0</v>
      </c>
      <c r="T282" s="240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41" t="s">
        <v>286</v>
      </c>
      <c r="AT282" s="241" t="s">
        <v>282</v>
      </c>
      <c r="AU282" s="241" t="s">
        <v>91</v>
      </c>
      <c r="AY282" s="19" t="s">
        <v>280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9" t="s">
        <v>89</v>
      </c>
      <c r="BK282" s="242">
        <f>ROUND(I282*H282,2)</f>
        <v>0</v>
      </c>
      <c r="BL282" s="19" t="s">
        <v>286</v>
      </c>
      <c r="BM282" s="241" t="s">
        <v>613</v>
      </c>
    </row>
    <row r="283" s="2" customFormat="1">
      <c r="A283" s="41"/>
      <c r="B283" s="42"/>
      <c r="C283" s="43"/>
      <c r="D283" s="245" t="s">
        <v>360</v>
      </c>
      <c r="E283" s="43"/>
      <c r="F283" s="276" t="s">
        <v>614</v>
      </c>
      <c r="G283" s="43"/>
      <c r="H283" s="43"/>
      <c r="I283" s="150"/>
      <c r="J283" s="43"/>
      <c r="K283" s="43"/>
      <c r="L283" s="47"/>
      <c r="M283" s="277"/>
      <c r="N283" s="278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360</v>
      </c>
      <c r="AU283" s="19" t="s">
        <v>91</v>
      </c>
    </row>
    <row r="284" s="15" customFormat="1">
      <c r="A284" s="15"/>
      <c r="B284" s="279"/>
      <c r="C284" s="280"/>
      <c r="D284" s="245" t="s">
        <v>288</v>
      </c>
      <c r="E284" s="281" t="s">
        <v>44</v>
      </c>
      <c r="F284" s="282" t="s">
        <v>590</v>
      </c>
      <c r="G284" s="280"/>
      <c r="H284" s="281" t="s">
        <v>44</v>
      </c>
      <c r="I284" s="283"/>
      <c r="J284" s="280"/>
      <c r="K284" s="280"/>
      <c r="L284" s="284"/>
      <c r="M284" s="285"/>
      <c r="N284" s="286"/>
      <c r="O284" s="286"/>
      <c r="P284" s="286"/>
      <c r="Q284" s="286"/>
      <c r="R284" s="286"/>
      <c r="S284" s="286"/>
      <c r="T284" s="28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88" t="s">
        <v>288</v>
      </c>
      <c r="AU284" s="288" t="s">
        <v>91</v>
      </c>
      <c r="AV284" s="15" t="s">
        <v>89</v>
      </c>
      <c r="AW284" s="15" t="s">
        <v>42</v>
      </c>
      <c r="AX284" s="15" t="s">
        <v>82</v>
      </c>
      <c r="AY284" s="288" t="s">
        <v>280</v>
      </c>
    </row>
    <row r="285" s="13" customFormat="1">
      <c r="A285" s="13"/>
      <c r="B285" s="243"/>
      <c r="C285" s="244"/>
      <c r="D285" s="245" t="s">
        <v>288</v>
      </c>
      <c r="E285" s="246" t="s">
        <v>44</v>
      </c>
      <c r="F285" s="247" t="s">
        <v>615</v>
      </c>
      <c r="G285" s="244"/>
      <c r="H285" s="248">
        <v>23.199999999999999</v>
      </c>
      <c r="I285" s="249"/>
      <c r="J285" s="244"/>
      <c r="K285" s="244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288</v>
      </c>
      <c r="AU285" s="254" t="s">
        <v>91</v>
      </c>
      <c r="AV285" s="13" t="s">
        <v>91</v>
      </c>
      <c r="AW285" s="13" t="s">
        <v>42</v>
      </c>
      <c r="AX285" s="13" t="s">
        <v>82</v>
      </c>
      <c r="AY285" s="254" t="s">
        <v>280</v>
      </c>
    </row>
    <row r="286" s="13" customFormat="1">
      <c r="A286" s="13"/>
      <c r="B286" s="243"/>
      <c r="C286" s="244"/>
      <c r="D286" s="245" t="s">
        <v>288</v>
      </c>
      <c r="E286" s="246" t="s">
        <v>44</v>
      </c>
      <c r="F286" s="247" t="s">
        <v>616</v>
      </c>
      <c r="G286" s="244"/>
      <c r="H286" s="248">
        <v>-3</v>
      </c>
      <c r="I286" s="249"/>
      <c r="J286" s="244"/>
      <c r="K286" s="244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288</v>
      </c>
      <c r="AU286" s="254" t="s">
        <v>91</v>
      </c>
      <c r="AV286" s="13" t="s">
        <v>91</v>
      </c>
      <c r="AW286" s="13" t="s">
        <v>42</v>
      </c>
      <c r="AX286" s="13" t="s">
        <v>82</v>
      </c>
      <c r="AY286" s="254" t="s">
        <v>280</v>
      </c>
    </row>
    <row r="287" s="16" customFormat="1">
      <c r="A287" s="16"/>
      <c r="B287" s="289"/>
      <c r="C287" s="290"/>
      <c r="D287" s="245" t="s">
        <v>288</v>
      </c>
      <c r="E287" s="291" t="s">
        <v>210</v>
      </c>
      <c r="F287" s="292" t="s">
        <v>617</v>
      </c>
      <c r="G287" s="290"/>
      <c r="H287" s="293">
        <v>20.199999999999999</v>
      </c>
      <c r="I287" s="294"/>
      <c r="J287" s="290"/>
      <c r="K287" s="290"/>
      <c r="L287" s="295"/>
      <c r="M287" s="296"/>
      <c r="N287" s="297"/>
      <c r="O287" s="297"/>
      <c r="P287" s="297"/>
      <c r="Q287" s="297"/>
      <c r="R287" s="297"/>
      <c r="S287" s="297"/>
      <c r="T287" s="298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99" t="s">
        <v>288</v>
      </c>
      <c r="AU287" s="299" t="s">
        <v>91</v>
      </c>
      <c r="AV287" s="16" t="s">
        <v>297</v>
      </c>
      <c r="AW287" s="16" t="s">
        <v>42</v>
      </c>
      <c r="AX287" s="16" t="s">
        <v>82</v>
      </c>
      <c r="AY287" s="299" t="s">
        <v>280</v>
      </c>
    </row>
    <row r="288" s="15" customFormat="1">
      <c r="A288" s="15"/>
      <c r="B288" s="279"/>
      <c r="C288" s="280"/>
      <c r="D288" s="245" t="s">
        <v>288</v>
      </c>
      <c r="E288" s="281" t="s">
        <v>44</v>
      </c>
      <c r="F288" s="282" t="s">
        <v>592</v>
      </c>
      <c r="G288" s="280"/>
      <c r="H288" s="281" t="s">
        <v>44</v>
      </c>
      <c r="I288" s="283"/>
      <c r="J288" s="280"/>
      <c r="K288" s="280"/>
      <c r="L288" s="284"/>
      <c r="M288" s="285"/>
      <c r="N288" s="286"/>
      <c r="O288" s="286"/>
      <c r="P288" s="286"/>
      <c r="Q288" s="286"/>
      <c r="R288" s="286"/>
      <c r="S288" s="286"/>
      <c r="T288" s="287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88" t="s">
        <v>288</v>
      </c>
      <c r="AU288" s="288" t="s">
        <v>91</v>
      </c>
      <c r="AV288" s="15" t="s">
        <v>89</v>
      </c>
      <c r="AW288" s="15" t="s">
        <v>42</v>
      </c>
      <c r="AX288" s="15" t="s">
        <v>82</v>
      </c>
      <c r="AY288" s="288" t="s">
        <v>280</v>
      </c>
    </row>
    <row r="289" s="13" customFormat="1">
      <c r="A289" s="13"/>
      <c r="B289" s="243"/>
      <c r="C289" s="244"/>
      <c r="D289" s="245" t="s">
        <v>288</v>
      </c>
      <c r="E289" s="246" t="s">
        <v>213</v>
      </c>
      <c r="F289" s="247" t="s">
        <v>618</v>
      </c>
      <c r="G289" s="244"/>
      <c r="H289" s="248">
        <v>17.199999999999999</v>
      </c>
      <c r="I289" s="249"/>
      <c r="J289" s="244"/>
      <c r="K289" s="244"/>
      <c r="L289" s="250"/>
      <c r="M289" s="251"/>
      <c r="N289" s="252"/>
      <c r="O289" s="252"/>
      <c r="P289" s="252"/>
      <c r="Q289" s="252"/>
      <c r="R289" s="252"/>
      <c r="S289" s="252"/>
      <c r="T289" s="25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4" t="s">
        <v>288</v>
      </c>
      <c r="AU289" s="254" t="s">
        <v>91</v>
      </c>
      <c r="AV289" s="13" t="s">
        <v>91</v>
      </c>
      <c r="AW289" s="13" t="s">
        <v>42</v>
      </c>
      <c r="AX289" s="13" t="s">
        <v>82</v>
      </c>
      <c r="AY289" s="254" t="s">
        <v>280</v>
      </c>
    </row>
    <row r="290" s="14" customFormat="1">
      <c r="A290" s="14"/>
      <c r="B290" s="255"/>
      <c r="C290" s="256"/>
      <c r="D290" s="245" t="s">
        <v>288</v>
      </c>
      <c r="E290" s="257" t="s">
        <v>44</v>
      </c>
      <c r="F290" s="258" t="s">
        <v>292</v>
      </c>
      <c r="G290" s="256"/>
      <c r="H290" s="259">
        <v>37.399999999999999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5" t="s">
        <v>288</v>
      </c>
      <c r="AU290" s="265" t="s">
        <v>91</v>
      </c>
      <c r="AV290" s="14" t="s">
        <v>286</v>
      </c>
      <c r="AW290" s="14" t="s">
        <v>42</v>
      </c>
      <c r="AX290" s="14" t="s">
        <v>89</v>
      </c>
      <c r="AY290" s="265" t="s">
        <v>280</v>
      </c>
    </row>
    <row r="291" s="13" customFormat="1">
      <c r="A291" s="13"/>
      <c r="B291" s="243"/>
      <c r="C291" s="244"/>
      <c r="D291" s="245" t="s">
        <v>288</v>
      </c>
      <c r="E291" s="244"/>
      <c r="F291" s="247" t="s">
        <v>619</v>
      </c>
      <c r="G291" s="244"/>
      <c r="H291" s="248">
        <v>44.880000000000003</v>
      </c>
      <c r="I291" s="249"/>
      <c r="J291" s="244"/>
      <c r="K291" s="244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288</v>
      </c>
      <c r="AU291" s="254" t="s">
        <v>91</v>
      </c>
      <c r="AV291" s="13" t="s">
        <v>91</v>
      </c>
      <c r="AW291" s="13" t="s">
        <v>4</v>
      </c>
      <c r="AX291" s="13" t="s">
        <v>89</v>
      </c>
      <c r="AY291" s="254" t="s">
        <v>280</v>
      </c>
    </row>
    <row r="292" s="2" customFormat="1" ht="36" customHeight="1">
      <c r="A292" s="41"/>
      <c r="B292" s="42"/>
      <c r="C292" s="230" t="s">
        <v>620</v>
      </c>
      <c r="D292" s="230" t="s">
        <v>282</v>
      </c>
      <c r="E292" s="231" t="s">
        <v>621</v>
      </c>
      <c r="F292" s="232" t="s">
        <v>622</v>
      </c>
      <c r="G292" s="233" t="s">
        <v>431</v>
      </c>
      <c r="H292" s="234">
        <v>6</v>
      </c>
      <c r="I292" s="235"/>
      <c r="J292" s="236">
        <f>ROUND(I292*H292,2)</f>
        <v>0</v>
      </c>
      <c r="K292" s="232" t="s">
        <v>285</v>
      </c>
      <c r="L292" s="47"/>
      <c r="M292" s="237" t="s">
        <v>44</v>
      </c>
      <c r="N292" s="238" t="s">
        <v>53</v>
      </c>
      <c r="O292" s="87"/>
      <c r="P292" s="239">
        <f>O292*H292</f>
        <v>0</v>
      </c>
      <c r="Q292" s="239">
        <v>0.00048000000000000001</v>
      </c>
      <c r="R292" s="239">
        <f>Q292*H292</f>
        <v>0.0028800000000000002</v>
      </c>
      <c r="S292" s="239">
        <v>0</v>
      </c>
      <c r="T292" s="240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41" t="s">
        <v>286</v>
      </c>
      <c r="AT292" s="241" t="s">
        <v>282</v>
      </c>
      <c r="AU292" s="241" t="s">
        <v>91</v>
      </c>
      <c r="AY292" s="19" t="s">
        <v>280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9" t="s">
        <v>89</v>
      </c>
      <c r="BK292" s="242">
        <f>ROUND(I292*H292,2)</f>
        <v>0</v>
      </c>
      <c r="BL292" s="19" t="s">
        <v>286</v>
      </c>
      <c r="BM292" s="241" t="s">
        <v>623</v>
      </c>
    </row>
    <row r="293" s="2" customFormat="1" ht="24" customHeight="1">
      <c r="A293" s="41"/>
      <c r="B293" s="42"/>
      <c r="C293" s="266" t="s">
        <v>624</v>
      </c>
      <c r="D293" s="266" t="s">
        <v>329</v>
      </c>
      <c r="E293" s="267" t="s">
        <v>625</v>
      </c>
      <c r="F293" s="268" t="s">
        <v>626</v>
      </c>
      <c r="G293" s="269" t="s">
        <v>431</v>
      </c>
      <c r="H293" s="270">
        <v>3</v>
      </c>
      <c r="I293" s="271"/>
      <c r="J293" s="272">
        <f>ROUND(I293*H293,2)</f>
        <v>0</v>
      </c>
      <c r="K293" s="268" t="s">
        <v>285</v>
      </c>
      <c r="L293" s="273"/>
      <c r="M293" s="274" t="s">
        <v>44</v>
      </c>
      <c r="N293" s="275" t="s">
        <v>53</v>
      </c>
      <c r="O293" s="87"/>
      <c r="P293" s="239">
        <f>O293*H293</f>
        <v>0</v>
      </c>
      <c r="Q293" s="239">
        <v>0.019359999999999999</v>
      </c>
      <c r="R293" s="239">
        <f>Q293*H293</f>
        <v>0.058079999999999993</v>
      </c>
      <c r="S293" s="239">
        <v>0</v>
      </c>
      <c r="T293" s="240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41" t="s">
        <v>323</v>
      </c>
      <c r="AT293" s="241" t="s">
        <v>329</v>
      </c>
      <c r="AU293" s="241" t="s">
        <v>91</v>
      </c>
      <c r="AY293" s="19" t="s">
        <v>280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9" t="s">
        <v>89</v>
      </c>
      <c r="BK293" s="242">
        <f>ROUND(I293*H293,2)</f>
        <v>0</v>
      </c>
      <c r="BL293" s="19" t="s">
        <v>286</v>
      </c>
      <c r="BM293" s="241" t="s">
        <v>627</v>
      </c>
    </row>
    <row r="294" s="13" customFormat="1">
      <c r="A294" s="13"/>
      <c r="B294" s="243"/>
      <c r="C294" s="244"/>
      <c r="D294" s="245" t="s">
        <v>288</v>
      </c>
      <c r="E294" s="246" t="s">
        <v>44</v>
      </c>
      <c r="F294" s="247" t="s">
        <v>628</v>
      </c>
      <c r="G294" s="244"/>
      <c r="H294" s="248">
        <v>3</v>
      </c>
      <c r="I294" s="249"/>
      <c r="J294" s="244"/>
      <c r="K294" s="244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288</v>
      </c>
      <c r="AU294" s="254" t="s">
        <v>91</v>
      </c>
      <c r="AV294" s="13" t="s">
        <v>91</v>
      </c>
      <c r="AW294" s="13" t="s">
        <v>42</v>
      </c>
      <c r="AX294" s="13" t="s">
        <v>89</v>
      </c>
      <c r="AY294" s="254" t="s">
        <v>280</v>
      </c>
    </row>
    <row r="295" s="2" customFormat="1" ht="24" customHeight="1">
      <c r="A295" s="41"/>
      <c r="B295" s="42"/>
      <c r="C295" s="266" t="s">
        <v>236</v>
      </c>
      <c r="D295" s="266" t="s">
        <v>329</v>
      </c>
      <c r="E295" s="267" t="s">
        <v>629</v>
      </c>
      <c r="F295" s="268" t="s">
        <v>630</v>
      </c>
      <c r="G295" s="269" t="s">
        <v>431</v>
      </c>
      <c r="H295" s="270">
        <v>2</v>
      </c>
      <c r="I295" s="271"/>
      <c r="J295" s="272">
        <f>ROUND(I295*H295,2)</f>
        <v>0</v>
      </c>
      <c r="K295" s="268" t="s">
        <v>285</v>
      </c>
      <c r="L295" s="273"/>
      <c r="M295" s="274" t="s">
        <v>44</v>
      </c>
      <c r="N295" s="275" t="s">
        <v>53</v>
      </c>
      <c r="O295" s="87"/>
      <c r="P295" s="239">
        <f>O295*H295</f>
        <v>0</v>
      </c>
      <c r="Q295" s="239">
        <v>0.02198</v>
      </c>
      <c r="R295" s="239">
        <f>Q295*H295</f>
        <v>0.043959999999999999</v>
      </c>
      <c r="S295" s="239">
        <v>0</v>
      </c>
      <c r="T295" s="240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41" t="s">
        <v>323</v>
      </c>
      <c r="AT295" s="241" t="s">
        <v>329</v>
      </c>
      <c r="AU295" s="241" t="s">
        <v>91</v>
      </c>
      <c r="AY295" s="19" t="s">
        <v>280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9" t="s">
        <v>89</v>
      </c>
      <c r="BK295" s="242">
        <f>ROUND(I295*H295,2)</f>
        <v>0</v>
      </c>
      <c r="BL295" s="19" t="s">
        <v>286</v>
      </c>
      <c r="BM295" s="241" t="s">
        <v>631</v>
      </c>
    </row>
    <row r="296" s="13" customFormat="1">
      <c r="A296" s="13"/>
      <c r="B296" s="243"/>
      <c r="C296" s="244"/>
      <c r="D296" s="245" t="s">
        <v>288</v>
      </c>
      <c r="E296" s="246" t="s">
        <v>44</v>
      </c>
      <c r="F296" s="247" t="s">
        <v>632</v>
      </c>
      <c r="G296" s="244"/>
      <c r="H296" s="248">
        <v>2</v>
      </c>
      <c r="I296" s="249"/>
      <c r="J296" s="244"/>
      <c r="K296" s="244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288</v>
      </c>
      <c r="AU296" s="254" t="s">
        <v>91</v>
      </c>
      <c r="AV296" s="13" t="s">
        <v>91</v>
      </c>
      <c r="AW296" s="13" t="s">
        <v>42</v>
      </c>
      <c r="AX296" s="13" t="s">
        <v>89</v>
      </c>
      <c r="AY296" s="254" t="s">
        <v>280</v>
      </c>
    </row>
    <row r="297" s="2" customFormat="1" ht="24" customHeight="1">
      <c r="A297" s="41"/>
      <c r="B297" s="42"/>
      <c r="C297" s="266" t="s">
        <v>633</v>
      </c>
      <c r="D297" s="266" t="s">
        <v>329</v>
      </c>
      <c r="E297" s="267" t="s">
        <v>634</v>
      </c>
      <c r="F297" s="268" t="s">
        <v>635</v>
      </c>
      <c r="G297" s="269" t="s">
        <v>431</v>
      </c>
      <c r="H297" s="270">
        <v>1</v>
      </c>
      <c r="I297" s="271"/>
      <c r="J297" s="272">
        <f>ROUND(I297*H297,2)</f>
        <v>0</v>
      </c>
      <c r="K297" s="268" t="s">
        <v>285</v>
      </c>
      <c r="L297" s="273"/>
      <c r="M297" s="274" t="s">
        <v>44</v>
      </c>
      <c r="N297" s="275" t="s">
        <v>53</v>
      </c>
      <c r="O297" s="87"/>
      <c r="P297" s="239">
        <f>O297*H297</f>
        <v>0</v>
      </c>
      <c r="Q297" s="239">
        <v>0.02053</v>
      </c>
      <c r="R297" s="239">
        <f>Q297*H297</f>
        <v>0.02053</v>
      </c>
      <c r="S297" s="239">
        <v>0</v>
      </c>
      <c r="T297" s="240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41" t="s">
        <v>323</v>
      </c>
      <c r="AT297" s="241" t="s">
        <v>329</v>
      </c>
      <c r="AU297" s="241" t="s">
        <v>91</v>
      </c>
      <c r="AY297" s="19" t="s">
        <v>280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9" t="s">
        <v>89</v>
      </c>
      <c r="BK297" s="242">
        <f>ROUND(I297*H297,2)</f>
        <v>0</v>
      </c>
      <c r="BL297" s="19" t="s">
        <v>286</v>
      </c>
      <c r="BM297" s="241" t="s">
        <v>636</v>
      </c>
    </row>
    <row r="298" s="13" customFormat="1">
      <c r="A298" s="13"/>
      <c r="B298" s="243"/>
      <c r="C298" s="244"/>
      <c r="D298" s="245" t="s">
        <v>288</v>
      </c>
      <c r="E298" s="246" t="s">
        <v>44</v>
      </c>
      <c r="F298" s="247" t="s">
        <v>637</v>
      </c>
      <c r="G298" s="244"/>
      <c r="H298" s="248">
        <v>1</v>
      </c>
      <c r="I298" s="249"/>
      <c r="J298" s="244"/>
      <c r="K298" s="244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288</v>
      </c>
      <c r="AU298" s="254" t="s">
        <v>91</v>
      </c>
      <c r="AV298" s="13" t="s">
        <v>91</v>
      </c>
      <c r="AW298" s="13" t="s">
        <v>42</v>
      </c>
      <c r="AX298" s="13" t="s">
        <v>89</v>
      </c>
      <c r="AY298" s="254" t="s">
        <v>280</v>
      </c>
    </row>
    <row r="299" s="12" customFormat="1" ht="22.8" customHeight="1">
      <c r="A299" s="12"/>
      <c r="B299" s="214"/>
      <c r="C299" s="215"/>
      <c r="D299" s="216" t="s">
        <v>81</v>
      </c>
      <c r="E299" s="228" t="s">
        <v>328</v>
      </c>
      <c r="F299" s="228" t="s">
        <v>638</v>
      </c>
      <c r="G299" s="215"/>
      <c r="H299" s="215"/>
      <c r="I299" s="218"/>
      <c r="J299" s="229">
        <f>BK299</f>
        <v>0</v>
      </c>
      <c r="K299" s="215"/>
      <c r="L299" s="220"/>
      <c r="M299" s="221"/>
      <c r="N299" s="222"/>
      <c r="O299" s="222"/>
      <c r="P299" s="223">
        <f>SUM(P300:P323)</f>
        <v>0</v>
      </c>
      <c r="Q299" s="222"/>
      <c r="R299" s="223">
        <f>SUM(R300:R323)</f>
        <v>0.057366</v>
      </c>
      <c r="S299" s="222"/>
      <c r="T299" s="224">
        <f>SUM(T300:T323)</f>
        <v>0.076999999999999999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5" t="s">
        <v>89</v>
      </c>
      <c r="AT299" s="226" t="s">
        <v>81</v>
      </c>
      <c r="AU299" s="226" t="s">
        <v>89</v>
      </c>
      <c r="AY299" s="225" t="s">
        <v>280</v>
      </c>
      <c r="BK299" s="227">
        <f>SUM(BK300:BK323)</f>
        <v>0</v>
      </c>
    </row>
    <row r="300" s="2" customFormat="1" ht="36" customHeight="1">
      <c r="A300" s="41"/>
      <c r="B300" s="42"/>
      <c r="C300" s="230" t="s">
        <v>639</v>
      </c>
      <c r="D300" s="230" t="s">
        <v>282</v>
      </c>
      <c r="E300" s="231" t="s">
        <v>640</v>
      </c>
      <c r="F300" s="232" t="s">
        <v>641</v>
      </c>
      <c r="G300" s="233" t="s">
        <v>201</v>
      </c>
      <c r="H300" s="234">
        <v>128.88</v>
      </c>
      <c r="I300" s="235"/>
      <c r="J300" s="236">
        <f>ROUND(I300*H300,2)</f>
        <v>0</v>
      </c>
      <c r="K300" s="232" t="s">
        <v>285</v>
      </c>
      <c r="L300" s="47"/>
      <c r="M300" s="237" t="s">
        <v>44</v>
      </c>
      <c r="N300" s="238" t="s">
        <v>53</v>
      </c>
      <c r="O300" s="87"/>
      <c r="P300" s="239">
        <f>O300*H300</f>
        <v>0</v>
      </c>
      <c r="Q300" s="239">
        <v>0</v>
      </c>
      <c r="R300" s="239">
        <f>Q300*H300</f>
        <v>0</v>
      </c>
      <c r="S300" s="239">
        <v>0</v>
      </c>
      <c r="T300" s="240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41" t="s">
        <v>286</v>
      </c>
      <c r="AT300" s="241" t="s">
        <v>282</v>
      </c>
      <c r="AU300" s="241" t="s">
        <v>91</v>
      </c>
      <c r="AY300" s="19" t="s">
        <v>280</v>
      </c>
      <c r="BE300" s="242">
        <f>IF(N300="základní",J300,0)</f>
        <v>0</v>
      </c>
      <c r="BF300" s="242">
        <f>IF(N300="snížená",J300,0)</f>
        <v>0</v>
      </c>
      <c r="BG300" s="242">
        <f>IF(N300="zákl. přenesená",J300,0)</f>
        <v>0</v>
      </c>
      <c r="BH300" s="242">
        <f>IF(N300="sníž. přenesená",J300,0)</f>
        <v>0</v>
      </c>
      <c r="BI300" s="242">
        <f>IF(N300="nulová",J300,0)</f>
        <v>0</v>
      </c>
      <c r="BJ300" s="19" t="s">
        <v>89</v>
      </c>
      <c r="BK300" s="242">
        <f>ROUND(I300*H300,2)</f>
        <v>0</v>
      </c>
      <c r="BL300" s="19" t="s">
        <v>286</v>
      </c>
      <c r="BM300" s="241" t="s">
        <v>642</v>
      </c>
    </row>
    <row r="301" s="13" customFormat="1">
      <c r="A301" s="13"/>
      <c r="B301" s="243"/>
      <c r="C301" s="244"/>
      <c r="D301" s="245" t="s">
        <v>288</v>
      </c>
      <c r="E301" s="246" t="s">
        <v>44</v>
      </c>
      <c r="F301" s="247" t="s">
        <v>643</v>
      </c>
      <c r="G301" s="244"/>
      <c r="H301" s="248">
        <v>128.88</v>
      </c>
      <c r="I301" s="249"/>
      <c r="J301" s="244"/>
      <c r="K301" s="244"/>
      <c r="L301" s="250"/>
      <c r="M301" s="251"/>
      <c r="N301" s="252"/>
      <c r="O301" s="252"/>
      <c r="P301" s="252"/>
      <c r="Q301" s="252"/>
      <c r="R301" s="252"/>
      <c r="S301" s="252"/>
      <c r="T301" s="25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4" t="s">
        <v>288</v>
      </c>
      <c r="AU301" s="254" t="s">
        <v>91</v>
      </c>
      <c r="AV301" s="13" t="s">
        <v>91</v>
      </c>
      <c r="AW301" s="13" t="s">
        <v>42</v>
      </c>
      <c r="AX301" s="13" t="s">
        <v>89</v>
      </c>
      <c r="AY301" s="254" t="s">
        <v>280</v>
      </c>
    </row>
    <row r="302" s="2" customFormat="1" ht="48" customHeight="1">
      <c r="A302" s="41"/>
      <c r="B302" s="42"/>
      <c r="C302" s="230" t="s">
        <v>644</v>
      </c>
      <c r="D302" s="230" t="s">
        <v>282</v>
      </c>
      <c r="E302" s="231" t="s">
        <v>645</v>
      </c>
      <c r="F302" s="232" t="s">
        <v>646</v>
      </c>
      <c r="G302" s="233" t="s">
        <v>201</v>
      </c>
      <c r="H302" s="234">
        <v>7732.8000000000002</v>
      </c>
      <c r="I302" s="235"/>
      <c r="J302" s="236">
        <f>ROUND(I302*H302,2)</f>
        <v>0</v>
      </c>
      <c r="K302" s="232" t="s">
        <v>285</v>
      </c>
      <c r="L302" s="47"/>
      <c r="M302" s="237" t="s">
        <v>44</v>
      </c>
      <c r="N302" s="238" t="s">
        <v>53</v>
      </c>
      <c r="O302" s="87"/>
      <c r="P302" s="239">
        <f>O302*H302</f>
        <v>0</v>
      </c>
      <c r="Q302" s="239">
        <v>0</v>
      </c>
      <c r="R302" s="239">
        <f>Q302*H302</f>
        <v>0</v>
      </c>
      <c r="S302" s="239">
        <v>0</v>
      </c>
      <c r="T302" s="240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41" t="s">
        <v>286</v>
      </c>
      <c r="AT302" s="241" t="s">
        <v>282</v>
      </c>
      <c r="AU302" s="241" t="s">
        <v>91</v>
      </c>
      <c r="AY302" s="19" t="s">
        <v>280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9" t="s">
        <v>89</v>
      </c>
      <c r="BK302" s="242">
        <f>ROUND(I302*H302,2)</f>
        <v>0</v>
      </c>
      <c r="BL302" s="19" t="s">
        <v>286</v>
      </c>
      <c r="BM302" s="241" t="s">
        <v>647</v>
      </c>
    </row>
    <row r="303" s="13" customFormat="1">
      <c r="A303" s="13"/>
      <c r="B303" s="243"/>
      <c r="C303" s="244"/>
      <c r="D303" s="245" t="s">
        <v>288</v>
      </c>
      <c r="E303" s="244"/>
      <c r="F303" s="247" t="s">
        <v>648</v>
      </c>
      <c r="G303" s="244"/>
      <c r="H303" s="248">
        <v>7732.8000000000002</v>
      </c>
      <c r="I303" s="249"/>
      <c r="J303" s="244"/>
      <c r="K303" s="244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288</v>
      </c>
      <c r="AU303" s="254" t="s">
        <v>91</v>
      </c>
      <c r="AV303" s="13" t="s">
        <v>91</v>
      </c>
      <c r="AW303" s="13" t="s">
        <v>4</v>
      </c>
      <c r="AX303" s="13" t="s">
        <v>89</v>
      </c>
      <c r="AY303" s="254" t="s">
        <v>280</v>
      </c>
    </row>
    <row r="304" s="2" customFormat="1" ht="36" customHeight="1">
      <c r="A304" s="41"/>
      <c r="B304" s="42"/>
      <c r="C304" s="230" t="s">
        <v>649</v>
      </c>
      <c r="D304" s="230" t="s">
        <v>282</v>
      </c>
      <c r="E304" s="231" t="s">
        <v>650</v>
      </c>
      <c r="F304" s="232" t="s">
        <v>651</v>
      </c>
      <c r="G304" s="233" t="s">
        <v>201</v>
      </c>
      <c r="H304" s="234">
        <v>128.88</v>
      </c>
      <c r="I304" s="235"/>
      <c r="J304" s="236">
        <f>ROUND(I304*H304,2)</f>
        <v>0</v>
      </c>
      <c r="K304" s="232" t="s">
        <v>285</v>
      </c>
      <c r="L304" s="47"/>
      <c r="M304" s="237" t="s">
        <v>44</v>
      </c>
      <c r="N304" s="238" t="s">
        <v>53</v>
      </c>
      <c r="O304" s="87"/>
      <c r="P304" s="239">
        <f>O304*H304</f>
        <v>0</v>
      </c>
      <c r="Q304" s="239">
        <v>0</v>
      </c>
      <c r="R304" s="239">
        <f>Q304*H304</f>
        <v>0</v>
      </c>
      <c r="S304" s="239">
        <v>0</v>
      </c>
      <c r="T304" s="240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41" t="s">
        <v>286</v>
      </c>
      <c r="AT304" s="241" t="s">
        <v>282</v>
      </c>
      <c r="AU304" s="241" t="s">
        <v>91</v>
      </c>
      <c r="AY304" s="19" t="s">
        <v>280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9" t="s">
        <v>89</v>
      </c>
      <c r="BK304" s="242">
        <f>ROUND(I304*H304,2)</f>
        <v>0</v>
      </c>
      <c r="BL304" s="19" t="s">
        <v>286</v>
      </c>
      <c r="BM304" s="241" t="s">
        <v>652</v>
      </c>
    </row>
    <row r="305" s="2" customFormat="1" ht="36" customHeight="1">
      <c r="A305" s="41"/>
      <c r="B305" s="42"/>
      <c r="C305" s="230" t="s">
        <v>653</v>
      </c>
      <c r="D305" s="230" t="s">
        <v>282</v>
      </c>
      <c r="E305" s="231" t="s">
        <v>654</v>
      </c>
      <c r="F305" s="232" t="s">
        <v>655</v>
      </c>
      <c r="G305" s="233" t="s">
        <v>201</v>
      </c>
      <c r="H305" s="234">
        <v>40.399999999999999</v>
      </c>
      <c r="I305" s="235"/>
      <c r="J305" s="236">
        <f>ROUND(I305*H305,2)</f>
        <v>0</v>
      </c>
      <c r="K305" s="232" t="s">
        <v>285</v>
      </c>
      <c r="L305" s="47"/>
      <c r="M305" s="237" t="s">
        <v>44</v>
      </c>
      <c r="N305" s="238" t="s">
        <v>53</v>
      </c>
      <c r="O305" s="87"/>
      <c r="P305" s="239">
        <f>O305*H305</f>
        <v>0</v>
      </c>
      <c r="Q305" s="239">
        <v>0.00012999999999999999</v>
      </c>
      <c r="R305" s="239">
        <f>Q305*H305</f>
        <v>0.0052519999999999997</v>
      </c>
      <c r="S305" s="239">
        <v>0</v>
      </c>
      <c r="T305" s="240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41" t="s">
        <v>286</v>
      </c>
      <c r="AT305" s="241" t="s">
        <v>282</v>
      </c>
      <c r="AU305" s="241" t="s">
        <v>91</v>
      </c>
      <c r="AY305" s="19" t="s">
        <v>280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9" t="s">
        <v>89</v>
      </c>
      <c r="BK305" s="242">
        <f>ROUND(I305*H305,2)</f>
        <v>0</v>
      </c>
      <c r="BL305" s="19" t="s">
        <v>286</v>
      </c>
      <c r="BM305" s="241" t="s">
        <v>656</v>
      </c>
    </row>
    <row r="306" s="2" customFormat="1" ht="24" customHeight="1">
      <c r="A306" s="41"/>
      <c r="B306" s="42"/>
      <c r="C306" s="230" t="s">
        <v>657</v>
      </c>
      <c r="D306" s="230" t="s">
        <v>282</v>
      </c>
      <c r="E306" s="231" t="s">
        <v>658</v>
      </c>
      <c r="F306" s="232" t="s">
        <v>659</v>
      </c>
      <c r="G306" s="233" t="s">
        <v>431</v>
      </c>
      <c r="H306" s="234">
        <v>2</v>
      </c>
      <c r="I306" s="235"/>
      <c r="J306" s="236">
        <f>ROUND(I306*H306,2)</f>
        <v>0</v>
      </c>
      <c r="K306" s="232" t="s">
        <v>285</v>
      </c>
      <c r="L306" s="47"/>
      <c r="M306" s="237" t="s">
        <v>44</v>
      </c>
      <c r="N306" s="238" t="s">
        <v>53</v>
      </c>
      <c r="O306" s="87"/>
      <c r="P306" s="239">
        <f>O306*H306</f>
        <v>0</v>
      </c>
      <c r="Q306" s="239">
        <v>0.00018000000000000001</v>
      </c>
      <c r="R306" s="239">
        <f>Q306*H306</f>
        <v>0.00036000000000000002</v>
      </c>
      <c r="S306" s="239">
        <v>0</v>
      </c>
      <c r="T306" s="240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41" t="s">
        <v>286</v>
      </c>
      <c r="AT306" s="241" t="s">
        <v>282</v>
      </c>
      <c r="AU306" s="241" t="s">
        <v>91</v>
      </c>
      <c r="AY306" s="19" t="s">
        <v>280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9" t="s">
        <v>89</v>
      </c>
      <c r="BK306" s="242">
        <f>ROUND(I306*H306,2)</f>
        <v>0</v>
      </c>
      <c r="BL306" s="19" t="s">
        <v>286</v>
      </c>
      <c r="BM306" s="241" t="s">
        <v>660</v>
      </c>
    </row>
    <row r="307" s="13" customFormat="1">
      <c r="A307" s="13"/>
      <c r="B307" s="243"/>
      <c r="C307" s="244"/>
      <c r="D307" s="245" t="s">
        <v>288</v>
      </c>
      <c r="E307" s="246" t="s">
        <v>44</v>
      </c>
      <c r="F307" s="247" t="s">
        <v>661</v>
      </c>
      <c r="G307" s="244"/>
      <c r="H307" s="248">
        <v>2</v>
      </c>
      <c r="I307" s="249"/>
      <c r="J307" s="244"/>
      <c r="K307" s="244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288</v>
      </c>
      <c r="AU307" s="254" t="s">
        <v>91</v>
      </c>
      <c r="AV307" s="13" t="s">
        <v>91</v>
      </c>
      <c r="AW307" s="13" t="s">
        <v>42</v>
      </c>
      <c r="AX307" s="13" t="s">
        <v>89</v>
      </c>
      <c r="AY307" s="254" t="s">
        <v>280</v>
      </c>
    </row>
    <row r="308" s="2" customFormat="1" ht="16.5" customHeight="1">
      <c r="A308" s="41"/>
      <c r="B308" s="42"/>
      <c r="C308" s="266" t="s">
        <v>662</v>
      </c>
      <c r="D308" s="266" t="s">
        <v>329</v>
      </c>
      <c r="E308" s="267" t="s">
        <v>663</v>
      </c>
      <c r="F308" s="268" t="s">
        <v>664</v>
      </c>
      <c r="G308" s="269" t="s">
        <v>431</v>
      </c>
      <c r="H308" s="270">
        <v>2</v>
      </c>
      <c r="I308" s="271"/>
      <c r="J308" s="272">
        <f>ROUND(I308*H308,2)</f>
        <v>0</v>
      </c>
      <c r="K308" s="268" t="s">
        <v>285</v>
      </c>
      <c r="L308" s="273"/>
      <c r="M308" s="274" t="s">
        <v>44</v>
      </c>
      <c r="N308" s="275" t="s">
        <v>53</v>
      </c>
      <c r="O308" s="87"/>
      <c r="P308" s="239">
        <f>O308*H308</f>
        <v>0</v>
      </c>
      <c r="Q308" s="239">
        <v>0.012</v>
      </c>
      <c r="R308" s="239">
        <f>Q308*H308</f>
        <v>0.024</v>
      </c>
      <c r="S308" s="239">
        <v>0</v>
      </c>
      <c r="T308" s="240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41" t="s">
        <v>323</v>
      </c>
      <c r="AT308" s="241" t="s">
        <v>329</v>
      </c>
      <c r="AU308" s="241" t="s">
        <v>91</v>
      </c>
      <c r="AY308" s="19" t="s">
        <v>280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9" t="s">
        <v>89</v>
      </c>
      <c r="BK308" s="242">
        <f>ROUND(I308*H308,2)</f>
        <v>0</v>
      </c>
      <c r="BL308" s="19" t="s">
        <v>286</v>
      </c>
      <c r="BM308" s="241" t="s">
        <v>665</v>
      </c>
    </row>
    <row r="309" s="2" customFormat="1" ht="24" customHeight="1">
      <c r="A309" s="41"/>
      <c r="B309" s="42"/>
      <c r="C309" s="230" t="s">
        <v>666</v>
      </c>
      <c r="D309" s="230" t="s">
        <v>282</v>
      </c>
      <c r="E309" s="231" t="s">
        <v>667</v>
      </c>
      <c r="F309" s="232" t="s">
        <v>668</v>
      </c>
      <c r="G309" s="233" t="s">
        <v>431</v>
      </c>
      <c r="H309" s="234">
        <v>1</v>
      </c>
      <c r="I309" s="235"/>
      <c r="J309" s="236">
        <f>ROUND(I309*H309,2)</f>
        <v>0</v>
      </c>
      <c r="K309" s="232" t="s">
        <v>285</v>
      </c>
      <c r="L309" s="47"/>
      <c r="M309" s="237" t="s">
        <v>44</v>
      </c>
      <c r="N309" s="238" t="s">
        <v>53</v>
      </c>
      <c r="O309" s="87"/>
      <c r="P309" s="239">
        <f>O309*H309</f>
        <v>0</v>
      </c>
      <c r="Q309" s="239">
        <v>0.00018000000000000001</v>
      </c>
      <c r="R309" s="239">
        <f>Q309*H309</f>
        <v>0.00018000000000000001</v>
      </c>
      <c r="S309" s="239">
        <v>0</v>
      </c>
      <c r="T309" s="240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41" t="s">
        <v>286</v>
      </c>
      <c r="AT309" s="241" t="s">
        <v>282</v>
      </c>
      <c r="AU309" s="241" t="s">
        <v>91</v>
      </c>
      <c r="AY309" s="19" t="s">
        <v>280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9" t="s">
        <v>89</v>
      </c>
      <c r="BK309" s="242">
        <f>ROUND(I309*H309,2)</f>
        <v>0</v>
      </c>
      <c r="BL309" s="19" t="s">
        <v>286</v>
      </c>
      <c r="BM309" s="241" t="s">
        <v>669</v>
      </c>
    </row>
    <row r="310" s="13" customFormat="1">
      <c r="A310" s="13"/>
      <c r="B310" s="243"/>
      <c r="C310" s="244"/>
      <c r="D310" s="245" t="s">
        <v>288</v>
      </c>
      <c r="E310" s="246" t="s">
        <v>44</v>
      </c>
      <c r="F310" s="247" t="s">
        <v>670</v>
      </c>
      <c r="G310" s="244"/>
      <c r="H310" s="248">
        <v>1</v>
      </c>
      <c r="I310" s="249"/>
      <c r="J310" s="244"/>
      <c r="K310" s="244"/>
      <c r="L310" s="250"/>
      <c r="M310" s="251"/>
      <c r="N310" s="252"/>
      <c r="O310" s="252"/>
      <c r="P310" s="252"/>
      <c r="Q310" s="252"/>
      <c r="R310" s="252"/>
      <c r="S310" s="252"/>
      <c r="T310" s="25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4" t="s">
        <v>288</v>
      </c>
      <c r="AU310" s="254" t="s">
        <v>91</v>
      </c>
      <c r="AV310" s="13" t="s">
        <v>91</v>
      </c>
      <c r="AW310" s="13" t="s">
        <v>42</v>
      </c>
      <c r="AX310" s="13" t="s">
        <v>89</v>
      </c>
      <c r="AY310" s="254" t="s">
        <v>280</v>
      </c>
    </row>
    <row r="311" s="2" customFormat="1" ht="16.5" customHeight="1">
      <c r="A311" s="41"/>
      <c r="B311" s="42"/>
      <c r="C311" s="266" t="s">
        <v>671</v>
      </c>
      <c r="D311" s="266" t="s">
        <v>329</v>
      </c>
      <c r="E311" s="267" t="s">
        <v>672</v>
      </c>
      <c r="F311" s="268" t="s">
        <v>673</v>
      </c>
      <c r="G311" s="269" t="s">
        <v>201</v>
      </c>
      <c r="H311" s="270">
        <v>1</v>
      </c>
      <c r="I311" s="271"/>
      <c r="J311" s="272">
        <f>ROUND(I311*H311,2)</f>
        <v>0</v>
      </c>
      <c r="K311" s="268" t="s">
        <v>44</v>
      </c>
      <c r="L311" s="273"/>
      <c r="M311" s="274" t="s">
        <v>44</v>
      </c>
      <c r="N311" s="275" t="s">
        <v>53</v>
      </c>
      <c r="O311" s="87"/>
      <c r="P311" s="239">
        <f>O311*H311</f>
        <v>0</v>
      </c>
      <c r="Q311" s="239">
        <v>0.01</v>
      </c>
      <c r="R311" s="239">
        <f>Q311*H311</f>
        <v>0.01</v>
      </c>
      <c r="S311" s="239">
        <v>0</v>
      </c>
      <c r="T311" s="240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41" t="s">
        <v>323</v>
      </c>
      <c r="AT311" s="241" t="s">
        <v>329</v>
      </c>
      <c r="AU311" s="241" t="s">
        <v>91</v>
      </c>
      <c r="AY311" s="19" t="s">
        <v>280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9" t="s">
        <v>89</v>
      </c>
      <c r="BK311" s="242">
        <f>ROUND(I311*H311,2)</f>
        <v>0</v>
      </c>
      <c r="BL311" s="19" t="s">
        <v>286</v>
      </c>
      <c r="BM311" s="241" t="s">
        <v>674</v>
      </c>
    </row>
    <row r="312" s="2" customFormat="1" ht="16.5" customHeight="1">
      <c r="A312" s="41"/>
      <c r="B312" s="42"/>
      <c r="C312" s="230" t="s">
        <v>675</v>
      </c>
      <c r="D312" s="230" t="s">
        <v>282</v>
      </c>
      <c r="E312" s="231" t="s">
        <v>676</v>
      </c>
      <c r="F312" s="232" t="s">
        <v>677</v>
      </c>
      <c r="G312" s="233" t="s">
        <v>431</v>
      </c>
      <c r="H312" s="234">
        <v>2</v>
      </c>
      <c r="I312" s="235"/>
      <c r="J312" s="236">
        <f>ROUND(I312*H312,2)</f>
        <v>0</v>
      </c>
      <c r="K312" s="232" t="s">
        <v>285</v>
      </c>
      <c r="L312" s="47"/>
      <c r="M312" s="237" t="s">
        <v>44</v>
      </c>
      <c r="N312" s="238" t="s">
        <v>53</v>
      </c>
      <c r="O312" s="87"/>
      <c r="P312" s="239">
        <f>O312*H312</f>
        <v>0</v>
      </c>
      <c r="Q312" s="239">
        <v>0.00133</v>
      </c>
      <c r="R312" s="239">
        <f>Q312*H312</f>
        <v>0.00266</v>
      </c>
      <c r="S312" s="239">
        <v>0</v>
      </c>
      <c r="T312" s="240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41" t="s">
        <v>286</v>
      </c>
      <c r="AT312" s="241" t="s">
        <v>282</v>
      </c>
      <c r="AU312" s="241" t="s">
        <v>91</v>
      </c>
      <c r="AY312" s="19" t="s">
        <v>280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9" t="s">
        <v>89</v>
      </c>
      <c r="BK312" s="242">
        <f>ROUND(I312*H312,2)</f>
        <v>0</v>
      </c>
      <c r="BL312" s="19" t="s">
        <v>286</v>
      </c>
      <c r="BM312" s="241" t="s">
        <v>678</v>
      </c>
    </row>
    <row r="313" s="13" customFormat="1">
      <c r="A313" s="13"/>
      <c r="B313" s="243"/>
      <c r="C313" s="244"/>
      <c r="D313" s="245" t="s">
        <v>288</v>
      </c>
      <c r="E313" s="246" t="s">
        <v>44</v>
      </c>
      <c r="F313" s="247" t="s">
        <v>679</v>
      </c>
      <c r="G313" s="244"/>
      <c r="H313" s="248">
        <v>2</v>
      </c>
      <c r="I313" s="249"/>
      <c r="J313" s="244"/>
      <c r="K313" s="244"/>
      <c r="L313" s="250"/>
      <c r="M313" s="251"/>
      <c r="N313" s="252"/>
      <c r="O313" s="252"/>
      <c r="P313" s="252"/>
      <c r="Q313" s="252"/>
      <c r="R313" s="252"/>
      <c r="S313" s="252"/>
      <c r="T313" s="25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4" t="s">
        <v>288</v>
      </c>
      <c r="AU313" s="254" t="s">
        <v>91</v>
      </c>
      <c r="AV313" s="13" t="s">
        <v>91</v>
      </c>
      <c r="AW313" s="13" t="s">
        <v>42</v>
      </c>
      <c r="AX313" s="13" t="s">
        <v>89</v>
      </c>
      <c r="AY313" s="254" t="s">
        <v>280</v>
      </c>
    </row>
    <row r="314" s="2" customFormat="1" ht="36" customHeight="1">
      <c r="A314" s="41"/>
      <c r="B314" s="42"/>
      <c r="C314" s="230" t="s">
        <v>680</v>
      </c>
      <c r="D314" s="230" t="s">
        <v>282</v>
      </c>
      <c r="E314" s="231" t="s">
        <v>681</v>
      </c>
      <c r="F314" s="232" t="s">
        <v>682</v>
      </c>
      <c r="G314" s="233" t="s">
        <v>218</v>
      </c>
      <c r="H314" s="234">
        <v>1.3999999999999999</v>
      </c>
      <c r="I314" s="235"/>
      <c r="J314" s="236">
        <f>ROUND(I314*H314,2)</f>
        <v>0</v>
      </c>
      <c r="K314" s="232" t="s">
        <v>285</v>
      </c>
      <c r="L314" s="47"/>
      <c r="M314" s="237" t="s">
        <v>44</v>
      </c>
      <c r="N314" s="238" t="s">
        <v>53</v>
      </c>
      <c r="O314" s="87"/>
      <c r="P314" s="239">
        <f>O314*H314</f>
        <v>0</v>
      </c>
      <c r="Q314" s="239">
        <v>0.00107</v>
      </c>
      <c r="R314" s="239">
        <f>Q314*H314</f>
        <v>0.001498</v>
      </c>
      <c r="S314" s="239">
        <v>0.037999999999999999</v>
      </c>
      <c r="T314" s="240">
        <f>S314*H314</f>
        <v>0.053199999999999997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41" t="s">
        <v>286</v>
      </c>
      <c r="AT314" s="241" t="s">
        <v>282</v>
      </c>
      <c r="AU314" s="241" t="s">
        <v>91</v>
      </c>
      <c r="AY314" s="19" t="s">
        <v>280</v>
      </c>
      <c r="BE314" s="242">
        <f>IF(N314="základní",J314,0)</f>
        <v>0</v>
      </c>
      <c r="BF314" s="242">
        <f>IF(N314="snížená",J314,0)</f>
        <v>0</v>
      </c>
      <c r="BG314" s="242">
        <f>IF(N314="zákl. přenesená",J314,0)</f>
        <v>0</v>
      </c>
      <c r="BH314" s="242">
        <f>IF(N314="sníž. přenesená",J314,0)</f>
        <v>0</v>
      </c>
      <c r="BI314" s="242">
        <f>IF(N314="nulová",J314,0)</f>
        <v>0</v>
      </c>
      <c r="BJ314" s="19" t="s">
        <v>89</v>
      </c>
      <c r="BK314" s="242">
        <f>ROUND(I314*H314,2)</f>
        <v>0</v>
      </c>
      <c r="BL314" s="19" t="s">
        <v>286</v>
      </c>
      <c r="BM314" s="241" t="s">
        <v>683</v>
      </c>
    </row>
    <row r="315" s="13" customFormat="1">
      <c r="A315" s="13"/>
      <c r="B315" s="243"/>
      <c r="C315" s="244"/>
      <c r="D315" s="245" t="s">
        <v>288</v>
      </c>
      <c r="E315" s="246" t="s">
        <v>44</v>
      </c>
      <c r="F315" s="247" t="s">
        <v>684</v>
      </c>
      <c r="G315" s="244"/>
      <c r="H315" s="248">
        <v>0.20000000000000001</v>
      </c>
      <c r="I315" s="249"/>
      <c r="J315" s="244"/>
      <c r="K315" s="244"/>
      <c r="L315" s="250"/>
      <c r="M315" s="251"/>
      <c r="N315" s="252"/>
      <c r="O315" s="252"/>
      <c r="P315" s="252"/>
      <c r="Q315" s="252"/>
      <c r="R315" s="252"/>
      <c r="S315" s="252"/>
      <c r="T315" s="25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4" t="s">
        <v>288</v>
      </c>
      <c r="AU315" s="254" t="s">
        <v>91</v>
      </c>
      <c r="AV315" s="13" t="s">
        <v>91</v>
      </c>
      <c r="AW315" s="13" t="s">
        <v>42</v>
      </c>
      <c r="AX315" s="13" t="s">
        <v>82</v>
      </c>
      <c r="AY315" s="254" t="s">
        <v>280</v>
      </c>
    </row>
    <row r="316" s="13" customFormat="1">
      <c r="A316" s="13"/>
      <c r="B316" s="243"/>
      <c r="C316" s="244"/>
      <c r="D316" s="245" t="s">
        <v>288</v>
      </c>
      <c r="E316" s="246" t="s">
        <v>44</v>
      </c>
      <c r="F316" s="247" t="s">
        <v>685</v>
      </c>
      <c r="G316" s="244"/>
      <c r="H316" s="248">
        <v>1.2</v>
      </c>
      <c r="I316" s="249"/>
      <c r="J316" s="244"/>
      <c r="K316" s="244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288</v>
      </c>
      <c r="AU316" s="254" t="s">
        <v>91</v>
      </c>
      <c r="AV316" s="13" t="s">
        <v>91</v>
      </c>
      <c r="AW316" s="13" t="s">
        <v>42</v>
      </c>
      <c r="AX316" s="13" t="s">
        <v>82</v>
      </c>
      <c r="AY316" s="254" t="s">
        <v>280</v>
      </c>
    </row>
    <row r="317" s="14" customFormat="1">
      <c r="A317" s="14"/>
      <c r="B317" s="255"/>
      <c r="C317" s="256"/>
      <c r="D317" s="245" t="s">
        <v>288</v>
      </c>
      <c r="E317" s="257" t="s">
        <v>44</v>
      </c>
      <c r="F317" s="258" t="s">
        <v>292</v>
      </c>
      <c r="G317" s="256"/>
      <c r="H317" s="259">
        <v>1.3999999999999999</v>
      </c>
      <c r="I317" s="260"/>
      <c r="J317" s="256"/>
      <c r="K317" s="256"/>
      <c r="L317" s="261"/>
      <c r="M317" s="262"/>
      <c r="N317" s="263"/>
      <c r="O317" s="263"/>
      <c r="P317" s="263"/>
      <c r="Q317" s="263"/>
      <c r="R317" s="263"/>
      <c r="S317" s="263"/>
      <c r="T317" s="26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5" t="s">
        <v>288</v>
      </c>
      <c r="AU317" s="265" t="s">
        <v>91</v>
      </c>
      <c r="AV317" s="14" t="s">
        <v>286</v>
      </c>
      <c r="AW317" s="14" t="s">
        <v>42</v>
      </c>
      <c r="AX317" s="14" t="s">
        <v>89</v>
      </c>
      <c r="AY317" s="265" t="s">
        <v>280</v>
      </c>
    </row>
    <row r="318" s="2" customFormat="1" ht="36" customHeight="1">
      <c r="A318" s="41"/>
      <c r="B318" s="42"/>
      <c r="C318" s="230" t="s">
        <v>686</v>
      </c>
      <c r="D318" s="230" t="s">
        <v>282</v>
      </c>
      <c r="E318" s="231" t="s">
        <v>687</v>
      </c>
      <c r="F318" s="232" t="s">
        <v>688</v>
      </c>
      <c r="G318" s="233" t="s">
        <v>218</v>
      </c>
      <c r="H318" s="234">
        <v>0.20000000000000001</v>
      </c>
      <c r="I318" s="235"/>
      <c r="J318" s="236">
        <f>ROUND(I318*H318,2)</f>
        <v>0</v>
      </c>
      <c r="K318" s="232" t="s">
        <v>285</v>
      </c>
      <c r="L318" s="47"/>
      <c r="M318" s="237" t="s">
        <v>44</v>
      </c>
      <c r="N318" s="238" t="s">
        <v>53</v>
      </c>
      <c r="O318" s="87"/>
      <c r="P318" s="239">
        <f>O318*H318</f>
        <v>0</v>
      </c>
      <c r="Q318" s="239">
        <v>0.00282</v>
      </c>
      <c r="R318" s="239">
        <f>Q318*H318</f>
        <v>0.00056400000000000005</v>
      </c>
      <c r="S318" s="239">
        <v>0.10100000000000001</v>
      </c>
      <c r="T318" s="240">
        <f>S318*H318</f>
        <v>0.020200000000000003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41" t="s">
        <v>286</v>
      </c>
      <c r="AT318" s="241" t="s">
        <v>282</v>
      </c>
      <c r="AU318" s="241" t="s">
        <v>91</v>
      </c>
      <c r="AY318" s="19" t="s">
        <v>280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9" t="s">
        <v>89</v>
      </c>
      <c r="BK318" s="242">
        <f>ROUND(I318*H318,2)</f>
        <v>0</v>
      </c>
      <c r="BL318" s="19" t="s">
        <v>286</v>
      </c>
      <c r="BM318" s="241" t="s">
        <v>689</v>
      </c>
    </row>
    <row r="319" s="13" customFormat="1">
      <c r="A319" s="13"/>
      <c r="B319" s="243"/>
      <c r="C319" s="244"/>
      <c r="D319" s="245" t="s">
        <v>288</v>
      </c>
      <c r="E319" s="246" t="s">
        <v>44</v>
      </c>
      <c r="F319" s="247" t="s">
        <v>690</v>
      </c>
      <c r="G319" s="244"/>
      <c r="H319" s="248">
        <v>0.20000000000000001</v>
      </c>
      <c r="I319" s="249"/>
      <c r="J319" s="244"/>
      <c r="K319" s="244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288</v>
      </c>
      <c r="AU319" s="254" t="s">
        <v>91</v>
      </c>
      <c r="AV319" s="13" t="s">
        <v>91</v>
      </c>
      <c r="AW319" s="13" t="s">
        <v>42</v>
      </c>
      <c r="AX319" s="13" t="s">
        <v>89</v>
      </c>
      <c r="AY319" s="254" t="s">
        <v>280</v>
      </c>
    </row>
    <row r="320" s="2" customFormat="1" ht="36" customHeight="1">
      <c r="A320" s="41"/>
      <c r="B320" s="42"/>
      <c r="C320" s="230" t="s">
        <v>691</v>
      </c>
      <c r="D320" s="230" t="s">
        <v>282</v>
      </c>
      <c r="E320" s="231" t="s">
        <v>692</v>
      </c>
      <c r="F320" s="232" t="s">
        <v>693</v>
      </c>
      <c r="G320" s="233" t="s">
        <v>218</v>
      </c>
      <c r="H320" s="234">
        <v>1.8</v>
      </c>
      <c r="I320" s="235"/>
      <c r="J320" s="236">
        <f>ROUND(I320*H320,2)</f>
        <v>0</v>
      </c>
      <c r="K320" s="232" t="s">
        <v>285</v>
      </c>
      <c r="L320" s="47"/>
      <c r="M320" s="237" t="s">
        <v>44</v>
      </c>
      <c r="N320" s="238" t="s">
        <v>53</v>
      </c>
      <c r="O320" s="87"/>
      <c r="P320" s="239">
        <f>O320*H320</f>
        <v>0</v>
      </c>
      <c r="Q320" s="239">
        <v>0.0010399999999999999</v>
      </c>
      <c r="R320" s="239">
        <f>Q320*H320</f>
        <v>0.001872</v>
      </c>
      <c r="S320" s="239">
        <v>0.002</v>
      </c>
      <c r="T320" s="240">
        <f>S320*H320</f>
        <v>0.0036000000000000003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41" t="s">
        <v>286</v>
      </c>
      <c r="AT320" s="241" t="s">
        <v>282</v>
      </c>
      <c r="AU320" s="241" t="s">
        <v>91</v>
      </c>
      <c r="AY320" s="19" t="s">
        <v>280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9" t="s">
        <v>89</v>
      </c>
      <c r="BK320" s="242">
        <f>ROUND(I320*H320,2)</f>
        <v>0</v>
      </c>
      <c r="BL320" s="19" t="s">
        <v>286</v>
      </c>
      <c r="BM320" s="241" t="s">
        <v>694</v>
      </c>
    </row>
    <row r="321" s="13" customFormat="1">
      <c r="A321" s="13"/>
      <c r="B321" s="243"/>
      <c r="C321" s="244"/>
      <c r="D321" s="245" t="s">
        <v>288</v>
      </c>
      <c r="E321" s="246" t="s">
        <v>44</v>
      </c>
      <c r="F321" s="247" t="s">
        <v>695</v>
      </c>
      <c r="G321" s="244"/>
      <c r="H321" s="248">
        <v>1.8</v>
      </c>
      <c r="I321" s="249"/>
      <c r="J321" s="244"/>
      <c r="K321" s="244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288</v>
      </c>
      <c r="AU321" s="254" t="s">
        <v>91</v>
      </c>
      <c r="AV321" s="13" t="s">
        <v>91</v>
      </c>
      <c r="AW321" s="13" t="s">
        <v>42</v>
      </c>
      <c r="AX321" s="13" t="s">
        <v>89</v>
      </c>
      <c r="AY321" s="254" t="s">
        <v>280</v>
      </c>
    </row>
    <row r="322" s="2" customFormat="1" ht="16.5" customHeight="1">
      <c r="A322" s="41"/>
      <c r="B322" s="42"/>
      <c r="C322" s="266" t="s">
        <v>696</v>
      </c>
      <c r="D322" s="266" t="s">
        <v>329</v>
      </c>
      <c r="E322" s="267" t="s">
        <v>697</v>
      </c>
      <c r="F322" s="268" t="s">
        <v>698</v>
      </c>
      <c r="G322" s="269" t="s">
        <v>431</v>
      </c>
      <c r="H322" s="270">
        <v>9</v>
      </c>
      <c r="I322" s="271"/>
      <c r="J322" s="272">
        <f>ROUND(I322*H322,2)</f>
        <v>0</v>
      </c>
      <c r="K322" s="268" t="s">
        <v>285</v>
      </c>
      <c r="L322" s="273"/>
      <c r="M322" s="274" t="s">
        <v>44</v>
      </c>
      <c r="N322" s="275" t="s">
        <v>53</v>
      </c>
      <c r="O322" s="87"/>
      <c r="P322" s="239">
        <f>O322*H322</f>
        <v>0</v>
      </c>
      <c r="Q322" s="239">
        <v>0.00122</v>
      </c>
      <c r="R322" s="239">
        <f>Q322*H322</f>
        <v>0.01098</v>
      </c>
      <c r="S322" s="239">
        <v>0</v>
      </c>
      <c r="T322" s="240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41" t="s">
        <v>323</v>
      </c>
      <c r="AT322" s="241" t="s">
        <v>329</v>
      </c>
      <c r="AU322" s="241" t="s">
        <v>91</v>
      </c>
      <c r="AY322" s="19" t="s">
        <v>280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9" t="s">
        <v>89</v>
      </c>
      <c r="BK322" s="242">
        <f>ROUND(I322*H322,2)</f>
        <v>0</v>
      </c>
      <c r="BL322" s="19" t="s">
        <v>286</v>
      </c>
      <c r="BM322" s="241" t="s">
        <v>699</v>
      </c>
    </row>
    <row r="323" s="13" customFormat="1">
      <c r="A323" s="13"/>
      <c r="B323" s="243"/>
      <c r="C323" s="244"/>
      <c r="D323" s="245" t="s">
        <v>288</v>
      </c>
      <c r="E323" s="246" t="s">
        <v>44</v>
      </c>
      <c r="F323" s="247" t="s">
        <v>700</v>
      </c>
      <c r="G323" s="244"/>
      <c r="H323" s="248">
        <v>9</v>
      </c>
      <c r="I323" s="249"/>
      <c r="J323" s="244"/>
      <c r="K323" s="244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288</v>
      </c>
      <c r="AU323" s="254" t="s">
        <v>91</v>
      </c>
      <c r="AV323" s="13" t="s">
        <v>91</v>
      </c>
      <c r="AW323" s="13" t="s">
        <v>42</v>
      </c>
      <c r="AX323" s="13" t="s">
        <v>89</v>
      </c>
      <c r="AY323" s="254" t="s">
        <v>280</v>
      </c>
    </row>
    <row r="324" s="12" customFormat="1" ht="22.8" customHeight="1">
      <c r="A324" s="12"/>
      <c r="B324" s="214"/>
      <c r="C324" s="215"/>
      <c r="D324" s="216" t="s">
        <v>81</v>
      </c>
      <c r="E324" s="228" t="s">
        <v>701</v>
      </c>
      <c r="F324" s="228" t="s">
        <v>702</v>
      </c>
      <c r="G324" s="215"/>
      <c r="H324" s="215"/>
      <c r="I324" s="218"/>
      <c r="J324" s="229">
        <f>BK324</f>
        <v>0</v>
      </c>
      <c r="K324" s="215"/>
      <c r="L324" s="220"/>
      <c r="M324" s="221"/>
      <c r="N324" s="222"/>
      <c r="O324" s="222"/>
      <c r="P324" s="223">
        <f>P325</f>
        <v>0</v>
      </c>
      <c r="Q324" s="222"/>
      <c r="R324" s="223">
        <f>R325</f>
        <v>0</v>
      </c>
      <c r="S324" s="222"/>
      <c r="T324" s="224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5" t="s">
        <v>89</v>
      </c>
      <c r="AT324" s="226" t="s">
        <v>81</v>
      </c>
      <c r="AU324" s="226" t="s">
        <v>89</v>
      </c>
      <c r="AY324" s="225" t="s">
        <v>280</v>
      </c>
      <c r="BK324" s="227">
        <f>BK325</f>
        <v>0</v>
      </c>
    </row>
    <row r="325" s="2" customFormat="1" ht="48" customHeight="1">
      <c r="A325" s="41"/>
      <c r="B325" s="42"/>
      <c r="C325" s="230" t="s">
        <v>703</v>
      </c>
      <c r="D325" s="230" t="s">
        <v>282</v>
      </c>
      <c r="E325" s="231" t="s">
        <v>704</v>
      </c>
      <c r="F325" s="232" t="s">
        <v>705</v>
      </c>
      <c r="G325" s="233" t="s">
        <v>319</v>
      </c>
      <c r="H325" s="234">
        <v>218.51900000000001</v>
      </c>
      <c r="I325" s="235"/>
      <c r="J325" s="236">
        <f>ROUND(I325*H325,2)</f>
        <v>0</v>
      </c>
      <c r="K325" s="232" t="s">
        <v>285</v>
      </c>
      <c r="L325" s="47"/>
      <c r="M325" s="237" t="s">
        <v>44</v>
      </c>
      <c r="N325" s="238" t="s">
        <v>53</v>
      </c>
      <c r="O325" s="87"/>
      <c r="P325" s="239">
        <f>O325*H325</f>
        <v>0</v>
      </c>
      <c r="Q325" s="239">
        <v>0</v>
      </c>
      <c r="R325" s="239">
        <f>Q325*H325</f>
        <v>0</v>
      </c>
      <c r="S325" s="239">
        <v>0</v>
      </c>
      <c r="T325" s="240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41" t="s">
        <v>286</v>
      </c>
      <c r="AT325" s="241" t="s">
        <v>282</v>
      </c>
      <c r="AU325" s="241" t="s">
        <v>91</v>
      </c>
      <c r="AY325" s="19" t="s">
        <v>280</v>
      </c>
      <c r="BE325" s="242">
        <f>IF(N325="základní",J325,0)</f>
        <v>0</v>
      </c>
      <c r="BF325" s="242">
        <f>IF(N325="snížená",J325,0)</f>
        <v>0</v>
      </c>
      <c r="BG325" s="242">
        <f>IF(N325="zákl. přenesená",J325,0)</f>
        <v>0</v>
      </c>
      <c r="BH325" s="242">
        <f>IF(N325="sníž. přenesená",J325,0)</f>
        <v>0</v>
      </c>
      <c r="BI325" s="242">
        <f>IF(N325="nulová",J325,0)</f>
        <v>0</v>
      </c>
      <c r="BJ325" s="19" t="s">
        <v>89</v>
      </c>
      <c r="BK325" s="242">
        <f>ROUND(I325*H325,2)</f>
        <v>0</v>
      </c>
      <c r="BL325" s="19" t="s">
        <v>286</v>
      </c>
      <c r="BM325" s="241" t="s">
        <v>706</v>
      </c>
    </row>
    <row r="326" s="12" customFormat="1" ht="25.92" customHeight="1">
      <c r="A326" s="12"/>
      <c r="B326" s="214"/>
      <c r="C326" s="215"/>
      <c r="D326" s="216" t="s">
        <v>81</v>
      </c>
      <c r="E326" s="217" t="s">
        <v>707</v>
      </c>
      <c r="F326" s="217" t="s">
        <v>708</v>
      </c>
      <c r="G326" s="215"/>
      <c r="H326" s="215"/>
      <c r="I326" s="218"/>
      <c r="J326" s="219">
        <f>BK326</f>
        <v>0</v>
      </c>
      <c r="K326" s="215"/>
      <c r="L326" s="220"/>
      <c r="M326" s="221"/>
      <c r="N326" s="222"/>
      <c r="O326" s="222"/>
      <c r="P326" s="223">
        <f>P327+P362+P417+P470+P487+P491+P515+P527+P539+P567+P602+P610+P620+P650+P657</f>
        <v>0</v>
      </c>
      <c r="Q326" s="222"/>
      <c r="R326" s="223">
        <f>R327+R362+R417+R470+R487+R491+R515+R527+R539+R567+R602+R610+R620+R650+R657</f>
        <v>12.83644928</v>
      </c>
      <c r="S326" s="222"/>
      <c r="T326" s="224">
        <f>T327+T362+T417+T470+T487+T491+T515+T527+T539+T567+T602+T610+T620+T650+T657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25" t="s">
        <v>91</v>
      </c>
      <c r="AT326" s="226" t="s">
        <v>81</v>
      </c>
      <c r="AU326" s="226" t="s">
        <v>82</v>
      </c>
      <c r="AY326" s="225" t="s">
        <v>280</v>
      </c>
      <c r="BK326" s="227">
        <f>BK327+BK362+BK417+BK470+BK487+BK491+BK515+BK527+BK539+BK567+BK602+BK610+BK620+BK650+BK657</f>
        <v>0</v>
      </c>
    </row>
    <row r="327" s="12" customFormat="1" ht="22.8" customHeight="1">
      <c r="A327" s="12"/>
      <c r="B327" s="214"/>
      <c r="C327" s="215"/>
      <c r="D327" s="216" t="s">
        <v>81</v>
      </c>
      <c r="E327" s="228" t="s">
        <v>709</v>
      </c>
      <c r="F327" s="228" t="s">
        <v>710</v>
      </c>
      <c r="G327" s="215"/>
      <c r="H327" s="215"/>
      <c r="I327" s="218"/>
      <c r="J327" s="229">
        <f>BK327</f>
        <v>0</v>
      </c>
      <c r="K327" s="215"/>
      <c r="L327" s="220"/>
      <c r="M327" s="221"/>
      <c r="N327" s="222"/>
      <c r="O327" s="222"/>
      <c r="P327" s="223">
        <f>SUM(P328:P361)</f>
        <v>0</v>
      </c>
      <c r="Q327" s="222"/>
      <c r="R327" s="223">
        <f>SUM(R328:R361)</f>
        <v>0.360792</v>
      </c>
      <c r="S327" s="222"/>
      <c r="T327" s="224">
        <f>SUM(T328:T361)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5" t="s">
        <v>91</v>
      </c>
      <c r="AT327" s="226" t="s">
        <v>81</v>
      </c>
      <c r="AU327" s="226" t="s">
        <v>89</v>
      </c>
      <c r="AY327" s="225" t="s">
        <v>280</v>
      </c>
      <c r="BK327" s="227">
        <f>SUM(BK328:BK361)</f>
        <v>0</v>
      </c>
    </row>
    <row r="328" s="2" customFormat="1" ht="36" customHeight="1">
      <c r="A328" s="41"/>
      <c r="B328" s="42"/>
      <c r="C328" s="230" t="s">
        <v>711</v>
      </c>
      <c r="D328" s="230" t="s">
        <v>282</v>
      </c>
      <c r="E328" s="231" t="s">
        <v>712</v>
      </c>
      <c r="F328" s="232" t="s">
        <v>713</v>
      </c>
      <c r="G328" s="233" t="s">
        <v>201</v>
      </c>
      <c r="H328" s="234">
        <v>51.530000000000001</v>
      </c>
      <c r="I328" s="235"/>
      <c r="J328" s="236">
        <f>ROUND(I328*H328,2)</f>
        <v>0</v>
      </c>
      <c r="K328" s="232" t="s">
        <v>285</v>
      </c>
      <c r="L328" s="47"/>
      <c r="M328" s="237" t="s">
        <v>44</v>
      </c>
      <c r="N328" s="238" t="s">
        <v>53</v>
      </c>
      <c r="O328" s="87"/>
      <c r="P328" s="239">
        <f>O328*H328</f>
        <v>0</v>
      </c>
      <c r="Q328" s="239">
        <v>0</v>
      </c>
      <c r="R328" s="239">
        <f>Q328*H328</f>
        <v>0</v>
      </c>
      <c r="S328" s="239">
        <v>0</v>
      </c>
      <c r="T328" s="240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41" t="s">
        <v>374</v>
      </c>
      <c r="AT328" s="241" t="s">
        <v>282</v>
      </c>
      <c r="AU328" s="241" t="s">
        <v>91</v>
      </c>
      <c r="AY328" s="19" t="s">
        <v>280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9" t="s">
        <v>89</v>
      </c>
      <c r="BK328" s="242">
        <f>ROUND(I328*H328,2)</f>
        <v>0</v>
      </c>
      <c r="BL328" s="19" t="s">
        <v>374</v>
      </c>
      <c r="BM328" s="241" t="s">
        <v>714</v>
      </c>
    </row>
    <row r="329" s="13" customFormat="1">
      <c r="A329" s="13"/>
      <c r="B329" s="243"/>
      <c r="C329" s="244"/>
      <c r="D329" s="245" t="s">
        <v>288</v>
      </c>
      <c r="E329" s="246" t="s">
        <v>44</v>
      </c>
      <c r="F329" s="247" t="s">
        <v>715</v>
      </c>
      <c r="G329" s="244"/>
      <c r="H329" s="248">
        <v>6.6299999999999999</v>
      </c>
      <c r="I329" s="249"/>
      <c r="J329" s="244"/>
      <c r="K329" s="244"/>
      <c r="L329" s="250"/>
      <c r="M329" s="251"/>
      <c r="N329" s="252"/>
      <c r="O329" s="252"/>
      <c r="P329" s="252"/>
      <c r="Q329" s="252"/>
      <c r="R329" s="252"/>
      <c r="S329" s="252"/>
      <c r="T329" s="25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4" t="s">
        <v>288</v>
      </c>
      <c r="AU329" s="254" t="s">
        <v>91</v>
      </c>
      <c r="AV329" s="13" t="s">
        <v>91</v>
      </c>
      <c r="AW329" s="13" t="s">
        <v>42</v>
      </c>
      <c r="AX329" s="13" t="s">
        <v>82</v>
      </c>
      <c r="AY329" s="254" t="s">
        <v>280</v>
      </c>
    </row>
    <row r="330" s="13" customFormat="1">
      <c r="A330" s="13"/>
      <c r="B330" s="243"/>
      <c r="C330" s="244"/>
      <c r="D330" s="245" t="s">
        <v>288</v>
      </c>
      <c r="E330" s="246" t="s">
        <v>44</v>
      </c>
      <c r="F330" s="247" t="s">
        <v>716</v>
      </c>
      <c r="G330" s="244"/>
      <c r="H330" s="248">
        <v>21.199999999999999</v>
      </c>
      <c r="I330" s="249"/>
      <c r="J330" s="244"/>
      <c r="K330" s="244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288</v>
      </c>
      <c r="AU330" s="254" t="s">
        <v>91</v>
      </c>
      <c r="AV330" s="13" t="s">
        <v>91</v>
      </c>
      <c r="AW330" s="13" t="s">
        <v>42</v>
      </c>
      <c r="AX330" s="13" t="s">
        <v>82</v>
      </c>
      <c r="AY330" s="254" t="s">
        <v>280</v>
      </c>
    </row>
    <row r="331" s="13" customFormat="1">
      <c r="A331" s="13"/>
      <c r="B331" s="243"/>
      <c r="C331" s="244"/>
      <c r="D331" s="245" t="s">
        <v>288</v>
      </c>
      <c r="E331" s="246" t="s">
        <v>44</v>
      </c>
      <c r="F331" s="247" t="s">
        <v>717</v>
      </c>
      <c r="G331" s="244"/>
      <c r="H331" s="248">
        <v>22.399999999999999</v>
      </c>
      <c r="I331" s="249"/>
      <c r="J331" s="244"/>
      <c r="K331" s="244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288</v>
      </c>
      <c r="AU331" s="254" t="s">
        <v>91</v>
      </c>
      <c r="AV331" s="13" t="s">
        <v>91</v>
      </c>
      <c r="AW331" s="13" t="s">
        <v>42</v>
      </c>
      <c r="AX331" s="13" t="s">
        <v>82</v>
      </c>
      <c r="AY331" s="254" t="s">
        <v>280</v>
      </c>
    </row>
    <row r="332" s="13" customFormat="1">
      <c r="A332" s="13"/>
      <c r="B332" s="243"/>
      <c r="C332" s="244"/>
      <c r="D332" s="245" t="s">
        <v>288</v>
      </c>
      <c r="E332" s="246" t="s">
        <v>44</v>
      </c>
      <c r="F332" s="247" t="s">
        <v>718</v>
      </c>
      <c r="G332" s="244"/>
      <c r="H332" s="248">
        <v>1.3</v>
      </c>
      <c r="I332" s="249"/>
      <c r="J332" s="244"/>
      <c r="K332" s="244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288</v>
      </c>
      <c r="AU332" s="254" t="s">
        <v>91</v>
      </c>
      <c r="AV332" s="13" t="s">
        <v>91</v>
      </c>
      <c r="AW332" s="13" t="s">
        <v>42</v>
      </c>
      <c r="AX332" s="13" t="s">
        <v>82</v>
      </c>
      <c r="AY332" s="254" t="s">
        <v>280</v>
      </c>
    </row>
    <row r="333" s="14" customFormat="1">
      <c r="A333" s="14"/>
      <c r="B333" s="255"/>
      <c r="C333" s="256"/>
      <c r="D333" s="245" t="s">
        <v>288</v>
      </c>
      <c r="E333" s="257" t="s">
        <v>199</v>
      </c>
      <c r="F333" s="258" t="s">
        <v>292</v>
      </c>
      <c r="G333" s="256"/>
      <c r="H333" s="259">
        <v>51.530000000000001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5" t="s">
        <v>288</v>
      </c>
      <c r="AU333" s="265" t="s">
        <v>91</v>
      </c>
      <c r="AV333" s="14" t="s">
        <v>286</v>
      </c>
      <c r="AW333" s="14" t="s">
        <v>42</v>
      </c>
      <c r="AX333" s="14" t="s">
        <v>89</v>
      </c>
      <c r="AY333" s="265" t="s">
        <v>280</v>
      </c>
    </row>
    <row r="334" s="2" customFormat="1" ht="16.5" customHeight="1">
      <c r="A334" s="41"/>
      <c r="B334" s="42"/>
      <c r="C334" s="266" t="s">
        <v>719</v>
      </c>
      <c r="D334" s="266" t="s">
        <v>329</v>
      </c>
      <c r="E334" s="267" t="s">
        <v>720</v>
      </c>
      <c r="F334" s="268" t="s">
        <v>721</v>
      </c>
      <c r="G334" s="269" t="s">
        <v>319</v>
      </c>
      <c r="H334" s="270">
        <v>0.051999999999999998</v>
      </c>
      <c r="I334" s="271"/>
      <c r="J334" s="272">
        <f>ROUND(I334*H334,2)</f>
        <v>0</v>
      </c>
      <c r="K334" s="268" t="s">
        <v>285</v>
      </c>
      <c r="L334" s="273"/>
      <c r="M334" s="274" t="s">
        <v>44</v>
      </c>
      <c r="N334" s="275" t="s">
        <v>53</v>
      </c>
      <c r="O334" s="87"/>
      <c r="P334" s="239">
        <f>O334*H334</f>
        <v>0</v>
      </c>
      <c r="Q334" s="239">
        <v>1</v>
      </c>
      <c r="R334" s="239">
        <f>Q334*H334</f>
        <v>0.051999999999999998</v>
      </c>
      <c r="S334" s="239">
        <v>0</v>
      </c>
      <c r="T334" s="240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41" t="s">
        <v>455</v>
      </c>
      <c r="AT334" s="241" t="s">
        <v>329</v>
      </c>
      <c r="AU334" s="241" t="s">
        <v>91</v>
      </c>
      <c r="AY334" s="19" t="s">
        <v>280</v>
      </c>
      <c r="BE334" s="242">
        <f>IF(N334="základní",J334,0)</f>
        <v>0</v>
      </c>
      <c r="BF334" s="242">
        <f>IF(N334="snížená",J334,0)</f>
        <v>0</v>
      </c>
      <c r="BG334" s="242">
        <f>IF(N334="zákl. přenesená",J334,0)</f>
        <v>0</v>
      </c>
      <c r="BH334" s="242">
        <f>IF(N334="sníž. přenesená",J334,0)</f>
        <v>0</v>
      </c>
      <c r="BI334" s="242">
        <f>IF(N334="nulová",J334,0)</f>
        <v>0</v>
      </c>
      <c r="BJ334" s="19" t="s">
        <v>89</v>
      </c>
      <c r="BK334" s="242">
        <f>ROUND(I334*H334,2)</f>
        <v>0</v>
      </c>
      <c r="BL334" s="19" t="s">
        <v>374</v>
      </c>
      <c r="BM334" s="241" t="s">
        <v>722</v>
      </c>
    </row>
    <row r="335" s="13" customFormat="1">
      <c r="A335" s="13"/>
      <c r="B335" s="243"/>
      <c r="C335" s="244"/>
      <c r="D335" s="245" t="s">
        <v>288</v>
      </c>
      <c r="E335" s="244"/>
      <c r="F335" s="247" t="s">
        <v>723</v>
      </c>
      <c r="G335" s="244"/>
      <c r="H335" s="248">
        <v>0.051999999999999998</v>
      </c>
      <c r="I335" s="249"/>
      <c r="J335" s="244"/>
      <c r="K335" s="244"/>
      <c r="L335" s="250"/>
      <c r="M335" s="251"/>
      <c r="N335" s="252"/>
      <c r="O335" s="252"/>
      <c r="P335" s="252"/>
      <c r="Q335" s="252"/>
      <c r="R335" s="252"/>
      <c r="S335" s="252"/>
      <c r="T335" s="25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4" t="s">
        <v>288</v>
      </c>
      <c r="AU335" s="254" t="s">
        <v>91</v>
      </c>
      <c r="AV335" s="13" t="s">
        <v>91</v>
      </c>
      <c r="AW335" s="13" t="s">
        <v>4</v>
      </c>
      <c r="AX335" s="13" t="s">
        <v>89</v>
      </c>
      <c r="AY335" s="254" t="s">
        <v>280</v>
      </c>
    </row>
    <row r="336" s="2" customFormat="1" ht="24" customHeight="1">
      <c r="A336" s="41"/>
      <c r="B336" s="42"/>
      <c r="C336" s="230" t="s">
        <v>724</v>
      </c>
      <c r="D336" s="230" t="s">
        <v>282</v>
      </c>
      <c r="E336" s="231" t="s">
        <v>725</v>
      </c>
      <c r="F336" s="232" t="s">
        <v>726</v>
      </c>
      <c r="G336" s="233" t="s">
        <v>201</v>
      </c>
      <c r="H336" s="234">
        <v>41.890000000000001</v>
      </c>
      <c r="I336" s="235"/>
      <c r="J336" s="236">
        <f>ROUND(I336*H336,2)</f>
        <v>0</v>
      </c>
      <c r="K336" s="232" t="s">
        <v>285</v>
      </c>
      <c r="L336" s="47"/>
      <c r="M336" s="237" t="s">
        <v>44</v>
      </c>
      <c r="N336" s="238" t="s">
        <v>53</v>
      </c>
      <c r="O336" s="87"/>
      <c r="P336" s="239">
        <f>O336*H336</f>
        <v>0</v>
      </c>
      <c r="Q336" s="239">
        <v>0</v>
      </c>
      <c r="R336" s="239">
        <f>Q336*H336</f>
        <v>0</v>
      </c>
      <c r="S336" s="239">
        <v>0</v>
      </c>
      <c r="T336" s="240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41" t="s">
        <v>374</v>
      </c>
      <c r="AT336" s="241" t="s">
        <v>282</v>
      </c>
      <c r="AU336" s="241" t="s">
        <v>91</v>
      </c>
      <c r="AY336" s="19" t="s">
        <v>280</v>
      </c>
      <c r="BE336" s="242">
        <f>IF(N336="základní",J336,0)</f>
        <v>0</v>
      </c>
      <c r="BF336" s="242">
        <f>IF(N336="snížená",J336,0)</f>
        <v>0</v>
      </c>
      <c r="BG336" s="242">
        <f>IF(N336="zákl. přenesená",J336,0)</f>
        <v>0</v>
      </c>
      <c r="BH336" s="242">
        <f>IF(N336="sníž. přenesená",J336,0)</f>
        <v>0</v>
      </c>
      <c r="BI336" s="242">
        <f>IF(N336="nulová",J336,0)</f>
        <v>0</v>
      </c>
      <c r="BJ336" s="19" t="s">
        <v>89</v>
      </c>
      <c r="BK336" s="242">
        <f>ROUND(I336*H336,2)</f>
        <v>0</v>
      </c>
      <c r="BL336" s="19" t="s">
        <v>374</v>
      </c>
      <c r="BM336" s="241" t="s">
        <v>727</v>
      </c>
    </row>
    <row r="337" s="13" customFormat="1">
      <c r="A337" s="13"/>
      <c r="B337" s="243"/>
      <c r="C337" s="244"/>
      <c r="D337" s="245" t="s">
        <v>288</v>
      </c>
      <c r="E337" s="246" t="s">
        <v>44</v>
      </c>
      <c r="F337" s="247" t="s">
        <v>728</v>
      </c>
      <c r="G337" s="244"/>
      <c r="H337" s="248">
        <v>12.32</v>
      </c>
      <c r="I337" s="249"/>
      <c r="J337" s="244"/>
      <c r="K337" s="244"/>
      <c r="L337" s="250"/>
      <c r="M337" s="251"/>
      <c r="N337" s="252"/>
      <c r="O337" s="252"/>
      <c r="P337" s="252"/>
      <c r="Q337" s="252"/>
      <c r="R337" s="252"/>
      <c r="S337" s="252"/>
      <c r="T337" s="25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4" t="s">
        <v>288</v>
      </c>
      <c r="AU337" s="254" t="s">
        <v>91</v>
      </c>
      <c r="AV337" s="13" t="s">
        <v>91</v>
      </c>
      <c r="AW337" s="13" t="s">
        <v>42</v>
      </c>
      <c r="AX337" s="13" t="s">
        <v>82</v>
      </c>
      <c r="AY337" s="254" t="s">
        <v>280</v>
      </c>
    </row>
    <row r="338" s="13" customFormat="1">
      <c r="A338" s="13"/>
      <c r="B338" s="243"/>
      <c r="C338" s="244"/>
      <c r="D338" s="245" t="s">
        <v>288</v>
      </c>
      <c r="E338" s="246" t="s">
        <v>44</v>
      </c>
      <c r="F338" s="247" t="s">
        <v>729</v>
      </c>
      <c r="G338" s="244"/>
      <c r="H338" s="248">
        <v>12.08</v>
      </c>
      <c r="I338" s="249"/>
      <c r="J338" s="244"/>
      <c r="K338" s="244"/>
      <c r="L338" s="250"/>
      <c r="M338" s="251"/>
      <c r="N338" s="252"/>
      <c r="O338" s="252"/>
      <c r="P338" s="252"/>
      <c r="Q338" s="252"/>
      <c r="R338" s="252"/>
      <c r="S338" s="252"/>
      <c r="T338" s="25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4" t="s">
        <v>288</v>
      </c>
      <c r="AU338" s="254" t="s">
        <v>91</v>
      </c>
      <c r="AV338" s="13" t="s">
        <v>91</v>
      </c>
      <c r="AW338" s="13" t="s">
        <v>42</v>
      </c>
      <c r="AX338" s="13" t="s">
        <v>82</v>
      </c>
      <c r="AY338" s="254" t="s">
        <v>280</v>
      </c>
    </row>
    <row r="339" s="13" customFormat="1">
      <c r="A339" s="13"/>
      <c r="B339" s="243"/>
      <c r="C339" s="244"/>
      <c r="D339" s="245" t="s">
        <v>288</v>
      </c>
      <c r="E339" s="246" t="s">
        <v>44</v>
      </c>
      <c r="F339" s="247" t="s">
        <v>730</v>
      </c>
      <c r="G339" s="244"/>
      <c r="H339" s="248">
        <v>2.5499999999999998</v>
      </c>
      <c r="I339" s="249"/>
      <c r="J339" s="244"/>
      <c r="K339" s="244"/>
      <c r="L339" s="250"/>
      <c r="M339" s="251"/>
      <c r="N339" s="252"/>
      <c r="O339" s="252"/>
      <c r="P339" s="252"/>
      <c r="Q339" s="252"/>
      <c r="R339" s="252"/>
      <c r="S339" s="252"/>
      <c r="T339" s="25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4" t="s">
        <v>288</v>
      </c>
      <c r="AU339" s="254" t="s">
        <v>91</v>
      </c>
      <c r="AV339" s="13" t="s">
        <v>91</v>
      </c>
      <c r="AW339" s="13" t="s">
        <v>42</v>
      </c>
      <c r="AX339" s="13" t="s">
        <v>82</v>
      </c>
      <c r="AY339" s="254" t="s">
        <v>280</v>
      </c>
    </row>
    <row r="340" s="13" customFormat="1">
      <c r="A340" s="13"/>
      <c r="B340" s="243"/>
      <c r="C340" s="244"/>
      <c r="D340" s="245" t="s">
        <v>288</v>
      </c>
      <c r="E340" s="246" t="s">
        <v>44</v>
      </c>
      <c r="F340" s="247" t="s">
        <v>731</v>
      </c>
      <c r="G340" s="244"/>
      <c r="H340" s="248">
        <v>10.800000000000001</v>
      </c>
      <c r="I340" s="249"/>
      <c r="J340" s="244"/>
      <c r="K340" s="244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288</v>
      </c>
      <c r="AU340" s="254" t="s">
        <v>91</v>
      </c>
      <c r="AV340" s="13" t="s">
        <v>91</v>
      </c>
      <c r="AW340" s="13" t="s">
        <v>42</v>
      </c>
      <c r="AX340" s="13" t="s">
        <v>82</v>
      </c>
      <c r="AY340" s="254" t="s">
        <v>280</v>
      </c>
    </row>
    <row r="341" s="13" customFormat="1">
      <c r="A341" s="13"/>
      <c r="B341" s="243"/>
      <c r="C341" s="244"/>
      <c r="D341" s="245" t="s">
        <v>288</v>
      </c>
      <c r="E341" s="246" t="s">
        <v>44</v>
      </c>
      <c r="F341" s="247" t="s">
        <v>732</v>
      </c>
      <c r="G341" s="244"/>
      <c r="H341" s="248">
        <v>4.1399999999999997</v>
      </c>
      <c r="I341" s="249"/>
      <c r="J341" s="244"/>
      <c r="K341" s="244"/>
      <c r="L341" s="250"/>
      <c r="M341" s="251"/>
      <c r="N341" s="252"/>
      <c r="O341" s="252"/>
      <c r="P341" s="252"/>
      <c r="Q341" s="252"/>
      <c r="R341" s="252"/>
      <c r="S341" s="252"/>
      <c r="T341" s="25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4" t="s">
        <v>288</v>
      </c>
      <c r="AU341" s="254" t="s">
        <v>91</v>
      </c>
      <c r="AV341" s="13" t="s">
        <v>91</v>
      </c>
      <c r="AW341" s="13" t="s">
        <v>42</v>
      </c>
      <c r="AX341" s="13" t="s">
        <v>82</v>
      </c>
      <c r="AY341" s="254" t="s">
        <v>280</v>
      </c>
    </row>
    <row r="342" s="14" customFormat="1">
      <c r="A342" s="14"/>
      <c r="B342" s="255"/>
      <c r="C342" s="256"/>
      <c r="D342" s="245" t="s">
        <v>288</v>
      </c>
      <c r="E342" s="257" t="s">
        <v>203</v>
      </c>
      <c r="F342" s="258" t="s">
        <v>292</v>
      </c>
      <c r="G342" s="256"/>
      <c r="H342" s="259">
        <v>41.890000000000001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5" t="s">
        <v>288</v>
      </c>
      <c r="AU342" s="265" t="s">
        <v>91</v>
      </c>
      <c r="AV342" s="14" t="s">
        <v>286</v>
      </c>
      <c r="AW342" s="14" t="s">
        <v>42</v>
      </c>
      <c r="AX342" s="14" t="s">
        <v>89</v>
      </c>
      <c r="AY342" s="265" t="s">
        <v>280</v>
      </c>
    </row>
    <row r="343" s="2" customFormat="1" ht="16.5" customHeight="1">
      <c r="A343" s="41"/>
      <c r="B343" s="42"/>
      <c r="C343" s="266" t="s">
        <v>733</v>
      </c>
      <c r="D343" s="266" t="s">
        <v>329</v>
      </c>
      <c r="E343" s="267" t="s">
        <v>720</v>
      </c>
      <c r="F343" s="268" t="s">
        <v>721</v>
      </c>
      <c r="G343" s="269" t="s">
        <v>319</v>
      </c>
      <c r="H343" s="270">
        <v>0.014999999999999999</v>
      </c>
      <c r="I343" s="271"/>
      <c r="J343" s="272">
        <f>ROUND(I343*H343,2)</f>
        <v>0</v>
      </c>
      <c r="K343" s="268" t="s">
        <v>285</v>
      </c>
      <c r="L343" s="273"/>
      <c r="M343" s="274" t="s">
        <v>44</v>
      </c>
      <c r="N343" s="275" t="s">
        <v>53</v>
      </c>
      <c r="O343" s="87"/>
      <c r="P343" s="239">
        <f>O343*H343</f>
        <v>0</v>
      </c>
      <c r="Q343" s="239">
        <v>1</v>
      </c>
      <c r="R343" s="239">
        <f>Q343*H343</f>
        <v>0.014999999999999999</v>
      </c>
      <c r="S343" s="239">
        <v>0</v>
      </c>
      <c r="T343" s="240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41" t="s">
        <v>455</v>
      </c>
      <c r="AT343" s="241" t="s">
        <v>329</v>
      </c>
      <c r="AU343" s="241" t="s">
        <v>91</v>
      </c>
      <c r="AY343" s="19" t="s">
        <v>280</v>
      </c>
      <c r="BE343" s="242">
        <f>IF(N343="základní",J343,0)</f>
        <v>0</v>
      </c>
      <c r="BF343" s="242">
        <f>IF(N343="snížená",J343,0)</f>
        <v>0</v>
      </c>
      <c r="BG343" s="242">
        <f>IF(N343="zákl. přenesená",J343,0)</f>
        <v>0</v>
      </c>
      <c r="BH343" s="242">
        <f>IF(N343="sníž. přenesená",J343,0)</f>
        <v>0</v>
      </c>
      <c r="BI343" s="242">
        <f>IF(N343="nulová",J343,0)</f>
        <v>0</v>
      </c>
      <c r="BJ343" s="19" t="s">
        <v>89</v>
      </c>
      <c r="BK343" s="242">
        <f>ROUND(I343*H343,2)</f>
        <v>0</v>
      </c>
      <c r="BL343" s="19" t="s">
        <v>374</v>
      </c>
      <c r="BM343" s="241" t="s">
        <v>734</v>
      </c>
    </row>
    <row r="344" s="13" customFormat="1">
      <c r="A344" s="13"/>
      <c r="B344" s="243"/>
      <c r="C344" s="244"/>
      <c r="D344" s="245" t="s">
        <v>288</v>
      </c>
      <c r="E344" s="244"/>
      <c r="F344" s="247" t="s">
        <v>735</v>
      </c>
      <c r="G344" s="244"/>
      <c r="H344" s="248">
        <v>0.014999999999999999</v>
      </c>
      <c r="I344" s="249"/>
      <c r="J344" s="244"/>
      <c r="K344" s="244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288</v>
      </c>
      <c r="AU344" s="254" t="s">
        <v>91</v>
      </c>
      <c r="AV344" s="13" t="s">
        <v>91</v>
      </c>
      <c r="AW344" s="13" t="s">
        <v>4</v>
      </c>
      <c r="AX344" s="13" t="s">
        <v>89</v>
      </c>
      <c r="AY344" s="254" t="s">
        <v>280</v>
      </c>
    </row>
    <row r="345" s="2" customFormat="1" ht="24" customHeight="1">
      <c r="A345" s="41"/>
      <c r="B345" s="42"/>
      <c r="C345" s="230" t="s">
        <v>736</v>
      </c>
      <c r="D345" s="230" t="s">
        <v>282</v>
      </c>
      <c r="E345" s="231" t="s">
        <v>737</v>
      </c>
      <c r="F345" s="232" t="s">
        <v>738</v>
      </c>
      <c r="G345" s="233" t="s">
        <v>201</v>
      </c>
      <c r="H345" s="234">
        <v>103.06</v>
      </c>
      <c r="I345" s="235"/>
      <c r="J345" s="236">
        <f>ROUND(I345*H345,2)</f>
        <v>0</v>
      </c>
      <c r="K345" s="232" t="s">
        <v>285</v>
      </c>
      <c r="L345" s="47"/>
      <c r="M345" s="237" t="s">
        <v>44</v>
      </c>
      <c r="N345" s="238" t="s">
        <v>53</v>
      </c>
      <c r="O345" s="87"/>
      <c r="P345" s="239">
        <f>O345*H345</f>
        <v>0</v>
      </c>
      <c r="Q345" s="239">
        <v>0.00040000000000000002</v>
      </c>
      <c r="R345" s="239">
        <f>Q345*H345</f>
        <v>0.041224000000000004</v>
      </c>
      <c r="S345" s="239">
        <v>0</v>
      </c>
      <c r="T345" s="240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41" t="s">
        <v>374</v>
      </c>
      <c r="AT345" s="241" t="s">
        <v>282</v>
      </c>
      <c r="AU345" s="241" t="s">
        <v>91</v>
      </c>
      <c r="AY345" s="19" t="s">
        <v>280</v>
      </c>
      <c r="BE345" s="242">
        <f>IF(N345="základní",J345,0)</f>
        <v>0</v>
      </c>
      <c r="BF345" s="242">
        <f>IF(N345="snížená",J345,0)</f>
        <v>0</v>
      </c>
      <c r="BG345" s="242">
        <f>IF(N345="zákl. přenesená",J345,0)</f>
        <v>0</v>
      </c>
      <c r="BH345" s="242">
        <f>IF(N345="sníž. přenesená",J345,0)</f>
        <v>0</v>
      </c>
      <c r="BI345" s="242">
        <f>IF(N345="nulová",J345,0)</f>
        <v>0</v>
      </c>
      <c r="BJ345" s="19" t="s">
        <v>89</v>
      </c>
      <c r="BK345" s="242">
        <f>ROUND(I345*H345,2)</f>
        <v>0</v>
      </c>
      <c r="BL345" s="19" t="s">
        <v>374</v>
      </c>
      <c r="BM345" s="241" t="s">
        <v>739</v>
      </c>
    </row>
    <row r="346" s="13" customFormat="1">
      <c r="A346" s="13"/>
      <c r="B346" s="243"/>
      <c r="C346" s="244"/>
      <c r="D346" s="245" t="s">
        <v>288</v>
      </c>
      <c r="E346" s="246" t="s">
        <v>44</v>
      </c>
      <c r="F346" s="247" t="s">
        <v>740</v>
      </c>
      <c r="G346" s="244"/>
      <c r="H346" s="248">
        <v>103.06</v>
      </c>
      <c r="I346" s="249"/>
      <c r="J346" s="244"/>
      <c r="K346" s="244"/>
      <c r="L346" s="250"/>
      <c r="M346" s="251"/>
      <c r="N346" s="252"/>
      <c r="O346" s="252"/>
      <c r="P346" s="252"/>
      <c r="Q346" s="252"/>
      <c r="R346" s="252"/>
      <c r="S346" s="252"/>
      <c r="T346" s="25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4" t="s">
        <v>288</v>
      </c>
      <c r="AU346" s="254" t="s">
        <v>91</v>
      </c>
      <c r="AV346" s="13" t="s">
        <v>91</v>
      </c>
      <c r="AW346" s="13" t="s">
        <v>42</v>
      </c>
      <c r="AX346" s="13" t="s">
        <v>89</v>
      </c>
      <c r="AY346" s="254" t="s">
        <v>280</v>
      </c>
    </row>
    <row r="347" s="2" customFormat="1" ht="36" customHeight="1">
      <c r="A347" s="41"/>
      <c r="B347" s="42"/>
      <c r="C347" s="266" t="s">
        <v>741</v>
      </c>
      <c r="D347" s="266" t="s">
        <v>329</v>
      </c>
      <c r="E347" s="267" t="s">
        <v>742</v>
      </c>
      <c r="F347" s="268" t="s">
        <v>743</v>
      </c>
      <c r="G347" s="269" t="s">
        <v>201</v>
      </c>
      <c r="H347" s="270">
        <v>59.259999999999998</v>
      </c>
      <c r="I347" s="271"/>
      <c r="J347" s="272">
        <f>ROUND(I347*H347,2)</f>
        <v>0</v>
      </c>
      <c r="K347" s="268" t="s">
        <v>285</v>
      </c>
      <c r="L347" s="273"/>
      <c r="M347" s="274" t="s">
        <v>44</v>
      </c>
      <c r="N347" s="275" t="s">
        <v>53</v>
      </c>
      <c r="O347" s="87"/>
      <c r="P347" s="239">
        <f>O347*H347</f>
        <v>0</v>
      </c>
      <c r="Q347" s="239">
        <v>0.001</v>
      </c>
      <c r="R347" s="239">
        <f>Q347*H347</f>
        <v>0.05926</v>
      </c>
      <c r="S347" s="239">
        <v>0</v>
      </c>
      <c r="T347" s="240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41" t="s">
        <v>455</v>
      </c>
      <c r="AT347" s="241" t="s">
        <v>329</v>
      </c>
      <c r="AU347" s="241" t="s">
        <v>91</v>
      </c>
      <c r="AY347" s="19" t="s">
        <v>280</v>
      </c>
      <c r="BE347" s="242">
        <f>IF(N347="základní",J347,0)</f>
        <v>0</v>
      </c>
      <c r="BF347" s="242">
        <f>IF(N347="snížená",J347,0)</f>
        <v>0</v>
      </c>
      <c r="BG347" s="242">
        <f>IF(N347="zákl. přenesená",J347,0)</f>
        <v>0</v>
      </c>
      <c r="BH347" s="242">
        <f>IF(N347="sníž. přenesená",J347,0)</f>
        <v>0</v>
      </c>
      <c r="BI347" s="242">
        <f>IF(N347="nulová",J347,0)</f>
        <v>0</v>
      </c>
      <c r="BJ347" s="19" t="s">
        <v>89</v>
      </c>
      <c r="BK347" s="242">
        <f>ROUND(I347*H347,2)</f>
        <v>0</v>
      </c>
      <c r="BL347" s="19" t="s">
        <v>374</v>
      </c>
      <c r="BM347" s="241" t="s">
        <v>744</v>
      </c>
    </row>
    <row r="348" s="13" customFormat="1">
      <c r="A348" s="13"/>
      <c r="B348" s="243"/>
      <c r="C348" s="244"/>
      <c r="D348" s="245" t="s">
        <v>288</v>
      </c>
      <c r="E348" s="246" t="s">
        <v>44</v>
      </c>
      <c r="F348" s="247" t="s">
        <v>199</v>
      </c>
      <c r="G348" s="244"/>
      <c r="H348" s="248">
        <v>51.530000000000001</v>
      </c>
      <c r="I348" s="249"/>
      <c r="J348" s="244"/>
      <c r="K348" s="244"/>
      <c r="L348" s="250"/>
      <c r="M348" s="251"/>
      <c r="N348" s="252"/>
      <c r="O348" s="252"/>
      <c r="P348" s="252"/>
      <c r="Q348" s="252"/>
      <c r="R348" s="252"/>
      <c r="S348" s="252"/>
      <c r="T348" s="25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4" t="s">
        <v>288</v>
      </c>
      <c r="AU348" s="254" t="s">
        <v>91</v>
      </c>
      <c r="AV348" s="13" t="s">
        <v>91</v>
      </c>
      <c r="AW348" s="13" t="s">
        <v>42</v>
      </c>
      <c r="AX348" s="13" t="s">
        <v>89</v>
      </c>
      <c r="AY348" s="254" t="s">
        <v>280</v>
      </c>
    </row>
    <row r="349" s="13" customFormat="1">
      <c r="A349" s="13"/>
      <c r="B349" s="243"/>
      <c r="C349" s="244"/>
      <c r="D349" s="245" t="s">
        <v>288</v>
      </c>
      <c r="E349" s="244"/>
      <c r="F349" s="247" t="s">
        <v>745</v>
      </c>
      <c r="G349" s="244"/>
      <c r="H349" s="248">
        <v>59.259999999999998</v>
      </c>
      <c r="I349" s="249"/>
      <c r="J349" s="244"/>
      <c r="K349" s="244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288</v>
      </c>
      <c r="AU349" s="254" t="s">
        <v>91</v>
      </c>
      <c r="AV349" s="13" t="s">
        <v>91</v>
      </c>
      <c r="AW349" s="13" t="s">
        <v>4</v>
      </c>
      <c r="AX349" s="13" t="s">
        <v>89</v>
      </c>
      <c r="AY349" s="254" t="s">
        <v>280</v>
      </c>
    </row>
    <row r="350" s="2" customFormat="1" ht="36" customHeight="1">
      <c r="A350" s="41"/>
      <c r="B350" s="42"/>
      <c r="C350" s="266" t="s">
        <v>746</v>
      </c>
      <c r="D350" s="266" t="s">
        <v>329</v>
      </c>
      <c r="E350" s="267" t="s">
        <v>747</v>
      </c>
      <c r="F350" s="268" t="s">
        <v>748</v>
      </c>
      <c r="G350" s="269" t="s">
        <v>201</v>
      </c>
      <c r="H350" s="270">
        <v>59.259999999999998</v>
      </c>
      <c r="I350" s="271"/>
      <c r="J350" s="272">
        <f>ROUND(I350*H350,2)</f>
        <v>0</v>
      </c>
      <c r="K350" s="268" t="s">
        <v>285</v>
      </c>
      <c r="L350" s="273"/>
      <c r="M350" s="274" t="s">
        <v>44</v>
      </c>
      <c r="N350" s="275" t="s">
        <v>53</v>
      </c>
      <c r="O350" s="87"/>
      <c r="P350" s="239">
        <f>O350*H350</f>
        <v>0</v>
      </c>
      <c r="Q350" s="239">
        <v>0.001</v>
      </c>
      <c r="R350" s="239">
        <f>Q350*H350</f>
        <v>0.05926</v>
      </c>
      <c r="S350" s="239">
        <v>0</v>
      </c>
      <c r="T350" s="240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41" t="s">
        <v>455</v>
      </c>
      <c r="AT350" s="241" t="s">
        <v>329</v>
      </c>
      <c r="AU350" s="241" t="s">
        <v>91</v>
      </c>
      <c r="AY350" s="19" t="s">
        <v>280</v>
      </c>
      <c r="BE350" s="242">
        <f>IF(N350="základní",J350,0)</f>
        <v>0</v>
      </c>
      <c r="BF350" s="242">
        <f>IF(N350="snížená",J350,0)</f>
        <v>0</v>
      </c>
      <c r="BG350" s="242">
        <f>IF(N350="zákl. přenesená",J350,0)</f>
        <v>0</v>
      </c>
      <c r="BH350" s="242">
        <f>IF(N350="sníž. přenesená",J350,0)</f>
        <v>0</v>
      </c>
      <c r="BI350" s="242">
        <f>IF(N350="nulová",J350,0)</f>
        <v>0</v>
      </c>
      <c r="BJ350" s="19" t="s">
        <v>89</v>
      </c>
      <c r="BK350" s="242">
        <f>ROUND(I350*H350,2)</f>
        <v>0</v>
      </c>
      <c r="BL350" s="19" t="s">
        <v>374</v>
      </c>
      <c r="BM350" s="241" t="s">
        <v>749</v>
      </c>
    </row>
    <row r="351" s="13" customFormat="1">
      <c r="A351" s="13"/>
      <c r="B351" s="243"/>
      <c r="C351" s="244"/>
      <c r="D351" s="245" t="s">
        <v>288</v>
      </c>
      <c r="E351" s="246" t="s">
        <v>44</v>
      </c>
      <c r="F351" s="247" t="s">
        <v>199</v>
      </c>
      <c r="G351" s="244"/>
      <c r="H351" s="248">
        <v>51.530000000000001</v>
      </c>
      <c r="I351" s="249"/>
      <c r="J351" s="244"/>
      <c r="K351" s="244"/>
      <c r="L351" s="250"/>
      <c r="M351" s="251"/>
      <c r="N351" s="252"/>
      <c r="O351" s="252"/>
      <c r="P351" s="252"/>
      <c r="Q351" s="252"/>
      <c r="R351" s="252"/>
      <c r="S351" s="252"/>
      <c r="T351" s="25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4" t="s">
        <v>288</v>
      </c>
      <c r="AU351" s="254" t="s">
        <v>91</v>
      </c>
      <c r="AV351" s="13" t="s">
        <v>91</v>
      </c>
      <c r="AW351" s="13" t="s">
        <v>42</v>
      </c>
      <c r="AX351" s="13" t="s">
        <v>89</v>
      </c>
      <c r="AY351" s="254" t="s">
        <v>280</v>
      </c>
    </row>
    <row r="352" s="13" customFormat="1">
      <c r="A352" s="13"/>
      <c r="B352" s="243"/>
      <c r="C352" s="244"/>
      <c r="D352" s="245" t="s">
        <v>288</v>
      </c>
      <c r="E352" s="244"/>
      <c r="F352" s="247" t="s">
        <v>745</v>
      </c>
      <c r="G352" s="244"/>
      <c r="H352" s="248">
        <v>59.259999999999998</v>
      </c>
      <c r="I352" s="249"/>
      <c r="J352" s="244"/>
      <c r="K352" s="244"/>
      <c r="L352" s="250"/>
      <c r="M352" s="251"/>
      <c r="N352" s="252"/>
      <c r="O352" s="252"/>
      <c r="P352" s="252"/>
      <c r="Q352" s="252"/>
      <c r="R352" s="252"/>
      <c r="S352" s="252"/>
      <c r="T352" s="25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4" t="s">
        <v>288</v>
      </c>
      <c r="AU352" s="254" t="s">
        <v>91</v>
      </c>
      <c r="AV352" s="13" t="s">
        <v>91</v>
      </c>
      <c r="AW352" s="13" t="s">
        <v>4</v>
      </c>
      <c r="AX352" s="13" t="s">
        <v>89</v>
      </c>
      <c r="AY352" s="254" t="s">
        <v>280</v>
      </c>
    </row>
    <row r="353" s="2" customFormat="1" ht="24" customHeight="1">
      <c r="A353" s="41"/>
      <c r="B353" s="42"/>
      <c r="C353" s="230" t="s">
        <v>750</v>
      </c>
      <c r="D353" s="230" t="s">
        <v>282</v>
      </c>
      <c r="E353" s="231" t="s">
        <v>751</v>
      </c>
      <c r="F353" s="232" t="s">
        <v>752</v>
      </c>
      <c r="G353" s="233" t="s">
        <v>201</v>
      </c>
      <c r="H353" s="234">
        <v>83.780000000000001</v>
      </c>
      <c r="I353" s="235"/>
      <c r="J353" s="236">
        <f>ROUND(I353*H353,2)</f>
        <v>0</v>
      </c>
      <c r="K353" s="232" t="s">
        <v>285</v>
      </c>
      <c r="L353" s="47"/>
      <c r="M353" s="237" t="s">
        <v>44</v>
      </c>
      <c r="N353" s="238" t="s">
        <v>53</v>
      </c>
      <c r="O353" s="87"/>
      <c r="P353" s="239">
        <f>O353*H353</f>
        <v>0</v>
      </c>
      <c r="Q353" s="239">
        <v>0.00040000000000000002</v>
      </c>
      <c r="R353" s="239">
        <f>Q353*H353</f>
        <v>0.033512</v>
      </c>
      <c r="S353" s="239">
        <v>0</v>
      </c>
      <c r="T353" s="240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41" t="s">
        <v>374</v>
      </c>
      <c r="AT353" s="241" t="s">
        <v>282</v>
      </c>
      <c r="AU353" s="241" t="s">
        <v>91</v>
      </c>
      <c r="AY353" s="19" t="s">
        <v>280</v>
      </c>
      <c r="BE353" s="242">
        <f>IF(N353="základní",J353,0)</f>
        <v>0</v>
      </c>
      <c r="BF353" s="242">
        <f>IF(N353="snížená",J353,0)</f>
        <v>0</v>
      </c>
      <c r="BG353" s="242">
        <f>IF(N353="zákl. přenesená",J353,0)</f>
        <v>0</v>
      </c>
      <c r="BH353" s="242">
        <f>IF(N353="sníž. přenesená",J353,0)</f>
        <v>0</v>
      </c>
      <c r="BI353" s="242">
        <f>IF(N353="nulová",J353,0)</f>
        <v>0</v>
      </c>
      <c r="BJ353" s="19" t="s">
        <v>89</v>
      </c>
      <c r="BK353" s="242">
        <f>ROUND(I353*H353,2)</f>
        <v>0</v>
      </c>
      <c r="BL353" s="19" t="s">
        <v>374</v>
      </c>
      <c r="BM353" s="241" t="s">
        <v>753</v>
      </c>
    </row>
    <row r="354" s="13" customFormat="1">
      <c r="A354" s="13"/>
      <c r="B354" s="243"/>
      <c r="C354" s="244"/>
      <c r="D354" s="245" t="s">
        <v>288</v>
      </c>
      <c r="E354" s="246" t="s">
        <v>44</v>
      </c>
      <c r="F354" s="247" t="s">
        <v>754</v>
      </c>
      <c r="G354" s="244"/>
      <c r="H354" s="248">
        <v>83.780000000000001</v>
      </c>
      <c r="I354" s="249"/>
      <c r="J354" s="244"/>
      <c r="K354" s="244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288</v>
      </c>
      <c r="AU354" s="254" t="s">
        <v>91</v>
      </c>
      <c r="AV354" s="13" t="s">
        <v>91</v>
      </c>
      <c r="AW354" s="13" t="s">
        <v>42</v>
      </c>
      <c r="AX354" s="13" t="s">
        <v>89</v>
      </c>
      <c r="AY354" s="254" t="s">
        <v>280</v>
      </c>
    </row>
    <row r="355" s="2" customFormat="1" ht="36" customHeight="1">
      <c r="A355" s="41"/>
      <c r="B355" s="42"/>
      <c r="C355" s="266" t="s">
        <v>755</v>
      </c>
      <c r="D355" s="266" t="s">
        <v>329</v>
      </c>
      <c r="E355" s="267" t="s">
        <v>747</v>
      </c>
      <c r="F355" s="268" t="s">
        <v>748</v>
      </c>
      <c r="G355" s="269" t="s">
        <v>201</v>
      </c>
      <c r="H355" s="270">
        <v>50.268000000000001</v>
      </c>
      <c r="I355" s="271"/>
      <c r="J355" s="272">
        <f>ROUND(I355*H355,2)</f>
        <v>0</v>
      </c>
      <c r="K355" s="268" t="s">
        <v>285</v>
      </c>
      <c r="L355" s="273"/>
      <c r="M355" s="274" t="s">
        <v>44</v>
      </c>
      <c r="N355" s="275" t="s">
        <v>53</v>
      </c>
      <c r="O355" s="87"/>
      <c r="P355" s="239">
        <f>O355*H355</f>
        <v>0</v>
      </c>
      <c r="Q355" s="239">
        <v>0.001</v>
      </c>
      <c r="R355" s="239">
        <f>Q355*H355</f>
        <v>0.050268</v>
      </c>
      <c r="S355" s="239">
        <v>0</v>
      </c>
      <c r="T355" s="240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41" t="s">
        <v>455</v>
      </c>
      <c r="AT355" s="241" t="s">
        <v>329</v>
      </c>
      <c r="AU355" s="241" t="s">
        <v>91</v>
      </c>
      <c r="AY355" s="19" t="s">
        <v>280</v>
      </c>
      <c r="BE355" s="242">
        <f>IF(N355="základní",J355,0)</f>
        <v>0</v>
      </c>
      <c r="BF355" s="242">
        <f>IF(N355="snížená",J355,0)</f>
        <v>0</v>
      </c>
      <c r="BG355" s="242">
        <f>IF(N355="zákl. přenesená",J355,0)</f>
        <v>0</v>
      </c>
      <c r="BH355" s="242">
        <f>IF(N355="sníž. přenesená",J355,0)</f>
        <v>0</v>
      </c>
      <c r="BI355" s="242">
        <f>IF(N355="nulová",J355,0)</f>
        <v>0</v>
      </c>
      <c r="BJ355" s="19" t="s">
        <v>89</v>
      </c>
      <c r="BK355" s="242">
        <f>ROUND(I355*H355,2)</f>
        <v>0</v>
      </c>
      <c r="BL355" s="19" t="s">
        <v>374</v>
      </c>
      <c r="BM355" s="241" t="s">
        <v>756</v>
      </c>
    </row>
    <row r="356" s="13" customFormat="1">
      <c r="A356" s="13"/>
      <c r="B356" s="243"/>
      <c r="C356" s="244"/>
      <c r="D356" s="245" t="s">
        <v>288</v>
      </c>
      <c r="E356" s="246" t="s">
        <v>44</v>
      </c>
      <c r="F356" s="247" t="s">
        <v>203</v>
      </c>
      <c r="G356" s="244"/>
      <c r="H356" s="248">
        <v>41.890000000000001</v>
      </c>
      <c r="I356" s="249"/>
      <c r="J356" s="244"/>
      <c r="K356" s="244"/>
      <c r="L356" s="250"/>
      <c r="M356" s="251"/>
      <c r="N356" s="252"/>
      <c r="O356" s="252"/>
      <c r="P356" s="252"/>
      <c r="Q356" s="252"/>
      <c r="R356" s="252"/>
      <c r="S356" s="252"/>
      <c r="T356" s="25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4" t="s">
        <v>288</v>
      </c>
      <c r="AU356" s="254" t="s">
        <v>91</v>
      </c>
      <c r="AV356" s="13" t="s">
        <v>91</v>
      </c>
      <c r="AW356" s="13" t="s">
        <v>42</v>
      </c>
      <c r="AX356" s="13" t="s">
        <v>89</v>
      </c>
      <c r="AY356" s="254" t="s">
        <v>280</v>
      </c>
    </row>
    <row r="357" s="13" customFormat="1">
      <c r="A357" s="13"/>
      <c r="B357" s="243"/>
      <c r="C357" s="244"/>
      <c r="D357" s="245" t="s">
        <v>288</v>
      </c>
      <c r="E357" s="244"/>
      <c r="F357" s="247" t="s">
        <v>757</v>
      </c>
      <c r="G357" s="244"/>
      <c r="H357" s="248">
        <v>50.268000000000001</v>
      </c>
      <c r="I357" s="249"/>
      <c r="J357" s="244"/>
      <c r="K357" s="244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288</v>
      </c>
      <c r="AU357" s="254" t="s">
        <v>91</v>
      </c>
      <c r="AV357" s="13" t="s">
        <v>91</v>
      </c>
      <c r="AW357" s="13" t="s">
        <v>4</v>
      </c>
      <c r="AX357" s="13" t="s">
        <v>89</v>
      </c>
      <c r="AY357" s="254" t="s">
        <v>280</v>
      </c>
    </row>
    <row r="358" s="2" customFormat="1" ht="36" customHeight="1">
      <c r="A358" s="41"/>
      <c r="B358" s="42"/>
      <c r="C358" s="266" t="s">
        <v>758</v>
      </c>
      <c r="D358" s="266" t="s">
        <v>329</v>
      </c>
      <c r="E358" s="267" t="s">
        <v>742</v>
      </c>
      <c r="F358" s="268" t="s">
        <v>743</v>
      </c>
      <c r="G358" s="269" t="s">
        <v>201</v>
      </c>
      <c r="H358" s="270">
        <v>50.268000000000001</v>
      </c>
      <c r="I358" s="271"/>
      <c r="J358" s="272">
        <f>ROUND(I358*H358,2)</f>
        <v>0</v>
      </c>
      <c r="K358" s="268" t="s">
        <v>285</v>
      </c>
      <c r="L358" s="273"/>
      <c r="M358" s="274" t="s">
        <v>44</v>
      </c>
      <c r="N358" s="275" t="s">
        <v>53</v>
      </c>
      <c r="O358" s="87"/>
      <c r="P358" s="239">
        <f>O358*H358</f>
        <v>0</v>
      </c>
      <c r="Q358" s="239">
        <v>0.001</v>
      </c>
      <c r="R358" s="239">
        <f>Q358*H358</f>
        <v>0.050268</v>
      </c>
      <c r="S358" s="239">
        <v>0</v>
      </c>
      <c r="T358" s="240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41" t="s">
        <v>455</v>
      </c>
      <c r="AT358" s="241" t="s">
        <v>329</v>
      </c>
      <c r="AU358" s="241" t="s">
        <v>91</v>
      </c>
      <c r="AY358" s="19" t="s">
        <v>280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9" t="s">
        <v>89</v>
      </c>
      <c r="BK358" s="242">
        <f>ROUND(I358*H358,2)</f>
        <v>0</v>
      </c>
      <c r="BL358" s="19" t="s">
        <v>374</v>
      </c>
      <c r="BM358" s="241" t="s">
        <v>759</v>
      </c>
    </row>
    <row r="359" s="13" customFormat="1">
      <c r="A359" s="13"/>
      <c r="B359" s="243"/>
      <c r="C359" s="244"/>
      <c r="D359" s="245" t="s">
        <v>288</v>
      </c>
      <c r="E359" s="246" t="s">
        <v>44</v>
      </c>
      <c r="F359" s="247" t="s">
        <v>203</v>
      </c>
      <c r="G359" s="244"/>
      <c r="H359" s="248">
        <v>41.890000000000001</v>
      </c>
      <c r="I359" s="249"/>
      <c r="J359" s="244"/>
      <c r="K359" s="244"/>
      <c r="L359" s="250"/>
      <c r="M359" s="251"/>
      <c r="N359" s="252"/>
      <c r="O359" s="252"/>
      <c r="P359" s="252"/>
      <c r="Q359" s="252"/>
      <c r="R359" s="252"/>
      <c r="S359" s="252"/>
      <c r="T359" s="25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4" t="s">
        <v>288</v>
      </c>
      <c r="AU359" s="254" t="s">
        <v>91</v>
      </c>
      <c r="AV359" s="13" t="s">
        <v>91</v>
      </c>
      <c r="AW359" s="13" t="s">
        <v>42</v>
      </c>
      <c r="AX359" s="13" t="s">
        <v>89</v>
      </c>
      <c r="AY359" s="254" t="s">
        <v>280</v>
      </c>
    </row>
    <row r="360" s="13" customFormat="1">
      <c r="A360" s="13"/>
      <c r="B360" s="243"/>
      <c r="C360" s="244"/>
      <c r="D360" s="245" t="s">
        <v>288</v>
      </c>
      <c r="E360" s="244"/>
      <c r="F360" s="247" t="s">
        <v>757</v>
      </c>
      <c r="G360" s="244"/>
      <c r="H360" s="248">
        <v>50.268000000000001</v>
      </c>
      <c r="I360" s="249"/>
      <c r="J360" s="244"/>
      <c r="K360" s="244"/>
      <c r="L360" s="250"/>
      <c r="M360" s="251"/>
      <c r="N360" s="252"/>
      <c r="O360" s="252"/>
      <c r="P360" s="252"/>
      <c r="Q360" s="252"/>
      <c r="R360" s="252"/>
      <c r="S360" s="252"/>
      <c r="T360" s="25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4" t="s">
        <v>288</v>
      </c>
      <c r="AU360" s="254" t="s">
        <v>91</v>
      </c>
      <c r="AV360" s="13" t="s">
        <v>91</v>
      </c>
      <c r="AW360" s="13" t="s">
        <v>4</v>
      </c>
      <c r="AX360" s="13" t="s">
        <v>89</v>
      </c>
      <c r="AY360" s="254" t="s">
        <v>280</v>
      </c>
    </row>
    <row r="361" s="2" customFormat="1" ht="36" customHeight="1">
      <c r="A361" s="41"/>
      <c r="B361" s="42"/>
      <c r="C361" s="230" t="s">
        <v>760</v>
      </c>
      <c r="D361" s="230" t="s">
        <v>282</v>
      </c>
      <c r="E361" s="231" t="s">
        <v>761</v>
      </c>
      <c r="F361" s="232" t="s">
        <v>762</v>
      </c>
      <c r="G361" s="233" t="s">
        <v>763</v>
      </c>
      <c r="H361" s="300"/>
      <c r="I361" s="235"/>
      <c r="J361" s="236">
        <f>ROUND(I361*H361,2)</f>
        <v>0</v>
      </c>
      <c r="K361" s="232" t="s">
        <v>285</v>
      </c>
      <c r="L361" s="47"/>
      <c r="M361" s="237" t="s">
        <v>44</v>
      </c>
      <c r="N361" s="238" t="s">
        <v>53</v>
      </c>
      <c r="O361" s="87"/>
      <c r="P361" s="239">
        <f>O361*H361</f>
        <v>0</v>
      </c>
      <c r="Q361" s="239">
        <v>0</v>
      </c>
      <c r="R361" s="239">
        <f>Q361*H361</f>
        <v>0</v>
      </c>
      <c r="S361" s="239">
        <v>0</v>
      </c>
      <c r="T361" s="240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41" t="s">
        <v>374</v>
      </c>
      <c r="AT361" s="241" t="s">
        <v>282</v>
      </c>
      <c r="AU361" s="241" t="s">
        <v>91</v>
      </c>
      <c r="AY361" s="19" t="s">
        <v>280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9" t="s">
        <v>89</v>
      </c>
      <c r="BK361" s="242">
        <f>ROUND(I361*H361,2)</f>
        <v>0</v>
      </c>
      <c r="BL361" s="19" t="s">
        <v>374</v>
      </c>
      <c r="BM361" s="241" t="s">
        <v>764</v>
      </c>
    </row>
    <row r="362" s="12" customFormat="1" ht="22.8" customHeight="1">
      <c r="A362" s="12"/>
      <c r="B362" s="214"/>
      <c r="C362" s="215"/>
      <c r="D362" s="216" t="s">
        <v>81</v>
      </c>
      <c r="E362" s="228" t="s">
        <v>765</v>
      </c>
      <c r="F362" s="228" t="s">
        <v>766</v>
      </c>
      <c r="G362" s="215"/>
      <c r="H362" s="215"/>
      <c r="I362" s="218"/>
      <c r="J362" s="229">
        <f>BK362</f>
        <v>0</v>
      </c>
      <c r="K362" s="215"/>
      <c r="L362" s="220"/>
      <c r="M362" s="221"/>
      <c r="N362" s="222"/>
      <c r="O362" s="222"/>
      <c r="P362" s="223">
        <f>SUM(P363:P416)</f>
        <v>0</v>
      </c>
      <c r="Q362" s="222"/>
      <c r="R362" s="223">
        <f>SUM(R363:R416)</f>
        <v>6.5730678999999999</v>
      </c>
      <c r="S362" s="222"/>
      <c r="T362" s="224">
        <f>SUM(T363:T416)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5" t="s">
        <v>91</v>
      </c>
      <c r="AT362" s="226" t="s">
        <v>81</v>
      </c>
      <c r="AU362" s="226" t="s">
        <v>89</v>
      </c>
      <c r="AY362" s="225" t="s">
        <v>280</v>
      </c>
      <c r="BK362" s="227">
        <f>SUM(BK363:BK416)</f>
        <v>0</v>
      </c>
    </row>
    <row r="363" s="2" customFormat="1" ht="24" customHeight="1">
      <c r="A363" s="41"/>
      <c r="B363" s="42"/>
      <c r="C363" s="230" t="s">
        <v>767</v>
      </c>
      <c r="D363" s="230" t="s">
        <v>282</v>
      </c>
      <c r="E363" s="231" t="s">
        <v>768</v>
      </c>
      <c r="F363" s="232" t="s">
        <v>769</v>
      </c>
      <c r="G363" s="233" t="s">
        <v>201</v>
      </c>
      <c r="H363" s="234">
        <v>44.600000000000001</v>
      </c>
      <c r="I363" s="235"/>
      <c r="J363" s="236">
        <f>ROUND(I363*H363,2)</f>
        <v>0</v>
      </c>
      <c r="K363" s="232" t="s">
        <v>285</v>
      </c>
      <c r="L363" s="47"/>
      <c r="M363" s="237" t="s">
        <v>44</v>
      </c>
      <c r="N363" s="238" t="s">
        <v>53</v>
      </c>
      <c r="O363" s="87"/>
      <c r="P363" s="239">
        <f>O363*H363</f>
        <v>0</v>
      </c>
      <c r="Q363" s="239">
        <v>3.0000000000000001E-05</v>
      </c>
      <c r="R363" s="239">
        <f>Q363*H363</f>
        <v>0.001338</v>
      </c>
      <c r="S363" s="239">
        <v>0</v>
      </c>
      <c r="T363" s="240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41" t="s">
        <v>374</v>
      </c>
      <c r="AT363" s="241" t="s">
        <v>282</v>
      </c>
      <c r="AU363" s="241" t="s">
        <v>91</v>
      </c>
      <c r="AY363" s="19" t="s">
        <v>280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9" t="s">
        <v>89</v>
      </c>
      <c r="BK363" s="242">
        <f>ROUND(I363*H363,2)</f>
        <v>0</v>
      </c>
      <c r="BL363" s="19" t="s">
        <v>374</v>
      </c>
      <c r="BM363" s="241" t="s">
        <v>770</v>
      </c>
    </row>
    <row r="364" s="13" customFormat="1">
      <c r="A364" s="13"/>
      <c r="B364" s="243"/>
      <c r="C364" s="244"/>
      <c r="D364" s="245" t="s">
        <v>288</v>
      </c>
      <c r="E364" s="246" t="s">
        <v>44</v>
      </c>
      <c r="F364" s="247" t="s">
        <v>771</v>
      </c>
      <c r="G364" s="244"/>
      <c r="H364" s="248">
        <v>44.600000000000001</v>
      </c>
      <c r="I364" s="249"/>
      <c r="J364" s="244"/>
      <c r="K364" s="244"/>
      <c r="L364" s="250"/>
      <c r="M364" s="251"/>
      <c r="N364" s="252"/>
      <c r="O364" s="252"/>
      <c r="P364" s="252"/>
      <c r="Q364" s="252"/>
      <c r="R364" s="252"/>
      <c r="S364" s="252"/>
      <c r="T364" s="25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4" t="s">
        <v>288</v>
      </c>
      <c r="AU364" s="254" t="s">
        <v>91</v>
      </c>
      <c r="AV364" s="13" t="s">
        <v>91</v>
      </c>
      <c r="AW364" s="13" t="s">
        <v>42</v>
      </c>
      <c r="AX364" s="13" t="s">
        <v>89</v>
      </c>
      <c r="AY364" s="254" t="s">
        <v>280</v>
      </c>
    </row>
    <row r="365" s="2" customFormat="1" ht="16.5" customHeight="1">
      <c r="A365" s="41"/>
      <c r="B365" s="42"/>
      <c r="C365" s="266" t="s">
        <v>772</v>
      </c>
      <c r="D365" s="266" t="s">
        <v>329</v>
      </c>
      <c r="E365" s="267" t="s">
        <v>720</v>
      </c>
      <c r="F365" s="268" t="s">
        <v>721</v>
      </c>
      <c r="G365" s="269" t="s">
        <v>319</v>
      </c>
      <c r="H365" s="270">
        <v>0.067000000000000004</v>
      </c>
      <c r="I365" s="271"/>
      <c r="J365" s="272">
        <f>ROUND(I365*H365,2)</f>
        <v>0</v>
      </c>
      <c r="K365" s="268" t="s">
        <v>285</v>
      </c>
      <c r="L365" s="273"/>
      <c r="M365" s="274" t="s">
        <v>44</v>
      </c>
      <c r="N365" s="275" t="s">
        <v>53</v>
      </c>
      <c r="O365" s="87"/>
      <c r="P365" s="239">
        <f>O365*H365</f>
        <v>0</v>
      </c>
      <c r="Q365" s="239">
        <v>1</v>
      </c>
      <c r="R365" s="239">
        <f>Q365*H365</f>
        <v>0.067000000000000004</v>
      </c>
      <c r="S365" s="239">
        <v>0</v>
      </c>
      <c r="T365" s="240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41" t="s">
        <v>455</v>
      </c>
      <c r="AT365" s="241" t="s">
        <v>329</v>
      </c>
      <c r="AU365" s="241" t="s">
        <v>91</v>
      </c>
      <c r="AY365" s="19" t="s">
        <v>280</v>
      </c>
      <c r="BE365" s="242">
        <f>IF(N365="základní",J365,0)</f>
        <v>0</v>
      </c>
      <c r="BF365" s="242">
        <f>IF(N365="snížená",J365,0)</f>
        <v>0</v>
      </c>
      <c r="BG365" s="242">
        <f>IF(N365="zákl. přenesená",J365,0)</f>
        <v>0</v>
      </c>
      <c r="BH365" s="242">
        <f>IF(N365="sníž. přenesená",J365,0)</f>
        <v>0</v>
      </c>
      <c r="BI365" s="242">
        <f>IF(N365="nulová",J365,0)</f>
        <v>0</v>
      </c>
      <c r="BJ365" s="19" t="s">
        <v>89</v>
      </c>
      <c r="BK365" s="242">
        <f>ROUND(I365*H365,2)</f>
        <v>0</v>
      </c>
      <c r="BL365" s="19" t="s">
        <v>374</v>
      </c>
      <c r="BM365" s="241" t="s">
        <v>773</v>
      </c>
    </row>
    <row r="366" s="13" customFormat="1">
      <c r="A366" s="13"/>
      <c r="B366" s="243"/>
      <c r="C366" s="244"/>
      <c r="D366" s="245" t="s">
        <v>288</v>
      </c>
      <c r="E366" s="244"/>
      <c r="F366" s="247" t="s">
        <v>774</v>
      </c>
      <c r="G366" s="244"/>
      <c r="H366" s="248">
        <v>0.067000000000000004</v>
      </c>
      <c r="I366" s="249"/>
      <c r="J366" s="244"/>
      <c r="K366" s="244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288</v>
      </c>
      <c r="AU366" s="254" t="s">
        <v>91</v>
      </c>
      <c r="AV366" s="13" t="s">
        <v>91</v>
      </c>
      <c r="AW366" s="13" t="s">
        <v>4</v>
      </c>
      <c r="AX366" s="13" t="s">
        <v>89</v>
      </c>
      <c r="AY366" s="254" t="s">
        <v>280</v>
      </c>
    </row>
    <row r="367" s="2" customFormat="1" ht="24" customHeight="1">
      <c r="A367" s="41"/>
      <c r="B367" s="42"/>
      <c r="C367" s="230" t="s">
        <v>775</v>
      </c>
      <c r="D367" s="230" t="s">
        <v>282</v>
      </c>
      <c r="E367" s="231" t="s">
        <v>776</v>
      </c>
      <c r="F367" s="232" t="s">
        <v>777</v>
      </c>
      <c r="G367" s="233" t="s">
        <v>201</v>
      </c>
      <c r="H367" s="234">
        <v>44.600000000000001</v>
      </c>
      <c r="I367" s="235"/>
      <c r="J367" s="236">
        <f>ROUND(I367*H367,2)</f>
        <v>0</v>
      </c>
      <c r="K367" s="232" t="s">
        <v>285</v>
      </c>
      <c r="L367" s="47"/>
      <c r="M367" s="237" t="s">
        <v>44</v>
      </c>
      <c r="N367" s="238" t="s">
        <v>53</v>
      </c>
      <c r="O367" s="87"/>
      <c r="P367" s="239">
        <f>O367*H367</f>
        <v>0</v>
      </c>
      <c r="Q367" s="239">
        <v>0.00088000000000000003</v>
      </c>
      <c r="R367" s="239">
        <f>Q367*H367</f>
        <v>0.039248000000000005</v>
      </c>
      <c r="S367" s="239">
        <v>0</v>
      </c>
      <c r="T367" s="240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41" t="s">
        <v>374</v>
      </c>
      <c r="AT367" s="241" t="s">
        <v>282</v>
      </c>
      <c r="AU367" s="241" t="s">
        <v>91</v>
      </c>
      <c r="AY367" s="19" t="s">
        <v>280</v>
      </c>
      <c r="BE367" s="242">
        <f>IF(N367="základní",J367,0)</f>
        <v>0</v>
      </c>
      <c r="BF367" s="242">
        <f>IF(N367="snížená",J367,0)</f>
        <v>0</v>
      </c>
      <c r="BG367" s="242">
        <f>IF(N367="zákl. přenesená",J367,0)</f>
        <v>0</v>
      </c>
      <c r="BH367" s="242">
        <f>IF(N367="sníž. přenesená",J367,0)</f>
        <v>0</v>
      </c>
      <c r="BI367" s="242">
        <f>IF(N367="nulová",J367,0)</f>
        <v>0</v>
      </c>
      <c r="BJ367" s="19" t="s">
        <v>89</v>
      </c>
      <c r="BK367" s="242">
        <f>ROUND(I367*H367,2)</f>
        <v>0</v>
      </c>
      <c r="BL367" s="19" t="s">
        <v>374</v>
      </c>
      <c r="BM367" s="241" t="s">
        <v>778</v>
      </c>
    </row>
    <row r="368" s="13" customFormat="1">
      <c r="A368" s="13"/>
      <c r="B368" s="243"/>
      <c r="C368" s="244"/>
      <c r="D368" s="245" t="s">
        <v>288</v>
      </c>
      <c r="E368" s="246" t="s">
        <v>44</v>
      </c>
      <c r="F368" s="247" t="s">
        <v>771</v>
      </c>
      <c r="G368" s="244"/>
      <c r="H368" s="248">
        <v>44.600000000000001</v>
      </c>
      <c r="I368" s="249"/>
      <c r="J368" s="244"/>
      <c r="K368" s="244"/>
      <c r="L368" s="250"/>
      <c r="M368" s="251"/>
      <c r="N368" s="252"/>
      <c r="O368" s="252"/>
      <c r="P368" s="252"/>
      <c r="Q368" s="252"/>
      <c r="R368" s="252"/>
      <c r="S368" s="252"/>
      <c r="T368" s="25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4" t="s">
        <v>288</v>
      </c>
      <c r="AU368" s="254" t="s">
        <v>91</v>
      </c>
      <c r="AV368" s="13" t="s">
        <v>91</v>
      </c>
      <c r="AW368" s="13" t="s">
        <v>42</v>
      </c>
      <c r="AX368" s="13" t="s">
        <v>89</v>
      </c>
      <c r="AY368" s="254" t="s">
        <v>280</v>
      </c>
    </row>
    <row r="369" s="2" customFormat="1" ht="48" customHeight="1">
      <c r="A369" s="41"/>
      <c r="B369" s="42"/>
      <c r="C369" s="266" t="s">
        <v>779</v>
      </c>
      <c r="D369" s="266" t="s">
        <v>329</v>
      </c>
      <c r="E369" s="267" t="s">
        <v>780</v>
      </c>
      <c r="F369" s="268" t="s">
        <v>781</v>
      </c>
      <c r="G369" s="269" t="s">
        <v>201</v>
      </c>
      <c r="H369" s="270">
        <v>51.289999999999999</v>
      </c>
      <c r="I369" s="271"/>
      <c r="J369" s="272">
        <f>ROUND(I369*H369,2)</f>
        <v>0</v>
      </c>
      <c r="K369" s="268" t="s">
        <v>285</v>
      </c>
      <c r="L369" s="273"/>
      <c r="M369" s="274" t="s">
        <v>44</v>
      </c>
      <c r="N369" s="275" t="s">
        <v>53</v>
      </c>
      <c r="O369" s="87"/>
      <c r="P369" s="239">
        <f>O369*H369</f>
        <v>0</v>
      </c>
      <c r="Q369" s="239">
        <v>0.001</v>
      </c>
      <c r="R369" s="239">
        <f>Q369*H369</f>
        <v>0.051290000000000002</v>
      </c>
      <c r="S369" s="239">
        <v>0</v>
      </c>
      <c r="T369" s="240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41" t="s">
        <v>455</v>
      </c>
      <c r="AT369" s="241" t="s">
        <v>329</v>
      </c>
      <c r="AU369" s="241" t="s">
        <v>91</v>
      </c>
      <c r="AY369" s="19" t="s">
        <v>280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9" t="s">
        <v>89</v>
      </c>
      <c r="BK369" s="242">
        <f>ROUND(I369*H369,2)</f>
        <v>0</v>
      </c>
      <c r="BL369" s="19" t="s">
        <v>374</v>
      </c>
      <c r="BM369" s="241" t="s">
        <v>782</v>
      </c>
    </row>
    <row r="370" s="13" customFormat="1">
      <c r="A370" s="13"/>
      <c r="B370" s="243"/>
      <c r="C370" s="244"/>
      <c r="D370" s="245" t="s">
        <v>288</v>
      </c>
      <c r="E370" s="244"/>
      <c r="F370" s="247" t="s">
        <v>783</v>
      </c>
      <c r="G370" s="244"/>
      <c r="H370" s="248">
        <v>51.289999999999999</v>
      </c>
      <c r="I370" s="249"/>
      <c r="J370" s="244"/>
      <c r="K370" s="244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288</v>
      </c>
      <c r="AU370" s="254" t="s">
        <v>91</v>
      </c>
      <c r="AV370" s="13" t="s">
        <v>91</v>
      </c>
      <c r="AW370" s="13" t="s">
        <v>4</v>
      </c>
      <c r="AX370" s="13" t="s">
        <v>89</v>
      </c>
      <c r="AY370" s="254" t="s">
        <v>280</v>
      </c>
    </row>
    <row r="371" s="2" customFormat="1" ht="36" customHeight="1">
      <c r="A371" s="41"/>
      <c r="B371" s="42"/>
      <c r="C371" s="230" t="s">
        <v>784</v>
      </c>
      <c r="D371" s="230" t="s">
        <v>282</v>
      </c>
      <c r="E371" s="231" t="s">
        <v>785</v>
      </c>
      <c r="F371" s="232" t="s">
        <v>786</v>
      </c>
      <c r="G371" s="233" t="s">
        <v>201</v>
      </c>
      <c r="H371" s="234">
        <v>39.299999999999997</v>
      </c>
      <c r="I371" s="235"/>
      <c r="J371" s="236">
        <f>ROUND(I371*H371,2)</f>
        <v>0</v>
      </c>
      <c r="K371" s="232" t="s">
        <v>285</v>
      </c>
      <c r="L371" s="47"/>
      <c r="M371" s="237" t="s">
        <v>44</v>
      </c>
      <c r="N371" s="238" t="s">
        <v>53</v>
      </c>
      <c r="O371" s="87"/>
      <c r="P371" s="239">
        <f>O371*H371</f>
        <v>0</v>
      </c>
      <c r="Q371" s="239">
        <v>0</v>
      </c>
      <c r="R371" s="239">
        <f>Q371*H371</f>
        <v>0</v>
      </c>
      <c r="S371" s="239">
        <v>0</v>
      </c>
      <c r="T371" s="240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41" t="s">
        <v>374</v>
      </c>
      <c r="AT371" s="241" t="s">
        <v>282</v>
      </c>
      <c r="AU371" s="241" t="s">
        <v>91</v>
      </c>
      <c r="AY371" s="19" t="s">
        <v>280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9" t="s">
        <v>89</v>
      </c>
      <c r="BK371" s="242">
        <f>ROUND(I371*H371,2)</f>
        <v>0</v>
      </c>
      <c r="BL371" s="19" t="s">
        <v>374</v>
      </c>
      <c r="BM371" s="241" t="s">
        <v>787</v>
      </c>
    </row>
    <row r="372" s="13" customFormat="1">
      <c r="A372" s="13"/>
      <c r="B372" s="243"/>
      <c r="C372" s="244"/>
      <c r="D372" s="245" t="s">
        <v>288</v>
      </c>
      <c r="E372" s="246" t="s">
        <v>44</v>
      </c>
      <c r="F372" s="247" t="s">
        <v>788</v>
      </c>
      <c r="G372" s="244"/>
      <c r="H372" s="248">
        <v>39.299999999999997</v>
      </c>
      <c r="I372" s="249"/>
      <c r="J372" s="244"/>
      <c r="K372" s="244"/>
      <c r="L372" s="250"/>
      <c r="M372" s="251"/>
      <c r="N372" s="252"/>
      <c r="O372" s="252"/>
      <c r="P372" s="252"/>
      <c r="Q372" s="252"/>
      <c r="R372" s="252"/>
      <c r="S372" s="252"/>
      <c r="T372" s="25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4" t="s">
        <v>288</v>
      </c>
      <c r="AU372" s="254" t="s">
        <v>91</v>
      </c>
      <c r="AV372" s="13" t="s">
        <v>91</v>
      </c>
      <c r="AW372" s="13" t="s">
        <v>42</v>
      </c>
      <c r="AX372" s="13" t="s">
        <v>89</v>
      </c>
      <c r="AY372" s="254" t="s">
        <v>280</v>
      </c>
    </row>
    <row r="373" s="2" customFormat="1" ht="24" customHeight="1">
      <c r="A373" s="41"/>
      <c r="B373" s="42"/>
      <c r="C373" s="266" t="s">
        <v>789</v>
      </c>
      <c r="D373" s="266" t="s">
        <v>329</v>
      </c>
      <c r="E373" s="267" t="s">
        <v>790</v>
      </c>
      <c r="F373" s="268" t="s">
        <v>791</v>
      </c>
      <c r="G373" s="269" t="s">
        <v>201</v>
      </c>
      <c r="H373" s="270">
        <v>45.195</v>
      </c>
      <c r="I373" s="271"/>
      <c r="J373" s="272">
        <f>ROUND(I373*H373,2)</f>
        <v>0</v>
      </c>
      <c r="K373" s="268" t="s">
        <v>285</v>
      </c>
      <c r="L373" s="273"/>
      <c r="M373" s="274" t="s">
        <v>44</v>
      </c>
      <c r="N373" s="275" t="s">
        <v>53</v>
      </c>
      <c r="O373" s="87"/>
      <c r="P373" s="239">
        <f>O373*H373</f>
        <v>0</v>
      </c>
      <c r="Q373" s="239">
        <v>0.0019</v>
      </c>
      <c r="R373" s="239">
        <f>Q373*H373</f>
        <v>0.085870500000000002</v>
      </c>
      <c r="S373" s="239">
        <v>0</v>
      </c>
      <c r="T373" s="240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41" t="s">
        <v>455</v>
      </c>
      <c r="AT373" s="241" t="s">
        <v>329</v>
      </c>
      <c r="AU373" s="241" t="s">
        <v>91</v>
      </c>
      <c r="AY373" s="19" t="s">
        <v>280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9" t="s">
        <v>89</v>
      </c>
      <c r="BK373" s="242">
        <f>ROUND(I373*H373,2)</f>
        <v>0</v>
      </c>
      <c r="BL373" s="19" t="s">
        <v>374</v>
      </c>
      <c r="BM373" s="241" t="s">
        <v>792</v>
      </c>
    </row>
    <row r="374" s="13" customFormat="1">
      <c r="A374" s="13"/>
      <c r="B374" s="243"/>
      <c r="C374" s="244"/>
      <c r="D374" s="245" t="s">
        <v>288</v>
      </c>
      <c r="E374" s="244"/>
      <c r="F374" s="247" t="s">
        <v>793</v>
      </c>
      <c r="G374" s="244"/>
      <c r="H374" s="248">
        <v>45.195</v>
      </c>
      <c r="I374" s="249"/>
      <c r="J374" s="244"/>
      <c r="K374" s="244"/>
      <c r="L374" s="250"/>
      <c r="M374" s="251"/>
      <c r="N374" s="252"/>
      <c r="O374" s="252"/>
      <c r="P374" s="252"/>
      <c r="Q374" s="252"/>
      <c r="R374" s="252"/>
      <c r="S374" s="252"/>
      <c r="T374" s="25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4" t="s">
        <v>288</v>
      </c>
      <c r="AU374" s="254" t="s">
        <v>91</v>
      </c>
      <c r="AV374" s="13" t="s">
        <v>91</v>
      </c>
      <c r="AW374" s="13" t="s">
        <v>4</v>
      </c>
      <c r="AX374" s="13" t="s">
        <v>89</v>
      </c>
      <c r="AY374" s="254" t="s">
        <v>280</v>
      </c>
    </row>
    <row r="375" s="2" customFormat="1" ht="36" customHeight="1">
      <c r="A375" s="41"/>
      <c r="B375" s="42"/>
      <c r="C375" s="230" t="s">
        <v>794</v>
      </c>
      <c r="D375" s="230" t="s">
        <v>282</v>
      </c>
      <c r="E375" s="231" t="s">
        <v>795</v>
      </c>
      <c r="F375" s="232" t="s">
        <v>796</v>
      </c>
      <c r="G375" s="233" t="s">
        <v>218</v>
      </c>
      <c r="H375" s="234">
        <v>29.199999999999999</v>
      </c>
      <c r="I375" s="235"/>
      <c r="J375" s="236">
        <f>ROUND(I375*H375,2)</f>
        <v>0</v>
      </c>
      <c r="K375" s="232" t="s">
        <v>285</v>
      </c>
      <c r="L375" s="47"/>
      <c r="M375" s="237" t="s">
        <v>44</v>
      </c>
      <c r="N375" s="238" t="s">
        <v>53</v>
      </c>
      <c r="O375" s="87"/>
      <c r="P375" s="239">
        <f>O375*H375</f>
        <v>0</v>
      </c>
      <c r="Q375" s="239">
        <v>0</v>
      </c>
      <c r="R375" s="239">
        <f>Q375*H375</f>
        <v>0</v>
      </c>
      <c r="S375" s="239">
        <v>0</v>
      </c>
      <c r="T375" s="240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41" t="s">
        <v>374</v>
      </c>
      <c r="AT375" s="241" t="s">
        <v>282</v>
      </c>
      <c r="AU375" s="241" t="s">
        <v>91</v>
      </c>
      <c r="AY375" s="19" t="s">
        <v>280</v>
      </c>
      <c r="BE375" s="242">
        <f>IF(N375="základní",J375,0)</f>
        <v>0</v>
      </c>
      <c r="BF375" s="242">
        <f>IF(N375="snížená",J375,0)</f>
        <v>0</v>
      </c>
      <c r="BG375" s="242">
        <f>IF(N375="zákl. přenesená",J375,0)</f>
        <v>0</v>
      </c>
      <c r="BH375" s="242">
        <f>IF(N375="sníž. přenesená",J375,0)</f>
        <v>0</v>
      </c>
      <c r="BI375" s="242">
        <f>IF(N375="nulová",J375,0)</f>
        <v>0</v>
      </c>
      <c r="BJ375" s="19" t="s">
        <v>89</v>
      </c>
      <c r="BK375" s="242">
        <f>ROUND(I375*H375,2)</f>
        <v>0</v>
      </c>
      <c r="BL375" s="19" t="s">
        <v>374</v>
      </c>
      <c r="BM375" s="241" t="s">
        <v>797</v>
      </c>
    </row>
    <row r="376" s="13" customFormat="1">
      <c r="A376" s="13"/>
      <c r="B376" s="243"/>
      <c r="C376" s="244"/>
      <c r="D376" s="245" t="s">
        <v>288</v>
      </c>
      <c r="E376" s="246" t="s">
        <v>44</v>
      </c>
      <c r="F376" s="247" t="s">
        <v>798</v>
      </c>
      <c r="G376" s="244"/>
      <c r="H376" s="248">
        <v>29.199999999999999</v>
      </c>
      <c r="I376" s="249"/>
      <c r="J376" s="244"/>
      <c r="K376" s="244"/>
      <c r="L376" s="250"/>
      <c r="M376" s="251"/>
      <c r="N376" s="252"/>
      <c r="O376" s="252"/>
      <c r="P376" s="252"/>
      <c r="Q376" s="252"/>
      <c r="R376" s="252"/>
      <c r="S376" s="252"/>
      <c r="T376" s="25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4" t="s">
        <v>288</v>
      </c>
      <c r="AU376" s="254" t="s">
        <v>91</v>
      </c>
      <c r="AV376" s="13" t="s">
        <v>91</v>
      </c>
      <c r="AW376" s="13" t="s">
        <v>42</v>
      </c>
      <c r="AX376" s="13" t="s">
        <v>89</v>
      </c>
      <c r="AY376" s="254" t="s">
        <v>280</v>
      </c>
    </row>
    <row r="377" s="2" customFormat="1" ht="48" customHeight="1">
      <c r="A377" s="41"/>
      <c r="B377" s="42"/>
      <c r="C377" s="230" t="s">
        <v>799</v>
      </c>
      <c r="D377" s="230" t="s">
        <v>282</v>
      </c>
      <c r="E377" s="231" t="s">
        <v>800</v>
      </c>
      <c r="F377" s="232" t="s">
        <v>801</v>
      </c>
      <c r="G377" s="233" t="s">
        <v>431</v>
      </c>
      <c r="H377" s="234">
        <v>260</v>
      </c>
      <c r="I377" s="235"/>
      <c r="J377" s="236">
        <f>ROUND(I377*H377,2)</f>
        <v>0</v>
      </c>
      <c r="K377" s="232" t="s">
        <v>285</v>
      </c>
      <c r="L377" s="47"/>
      <c r="M377" s="237" t="s">
        <v>44</v>
      </c>
      <c r="N377" s="238" t="s">
        <v>53</v>
      </c>
      <c r="O377" s="87"/>
      <c r="P377" s="239">
        <f>O377*H377</f>
        <v>0</v>
      </c>
      <c r="Q377" s="239">
        <v>0</v>
      </c>
      <c r="R377" s="239">
        <f>Q377*H377</f>
        <v>0</v>
      </c>
      <c r="S377" s="239">
        <v>0</v>
      </c>
      <c r="T377" s="240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41" t="s">
        <v>374</v>
      </c>
      <c r="AT377" s="241" t="s">
        <v>282</v>
      </c>
      <c r="AU377" s="241" t="s">
        <v>91</v>
      </c>
      <c r="AY377" s="19" t="s">
        <v>280</v>
      </c>
      <c r="BE377" s="242">
        <f>IF(N377="základní",J377,0)</f>
        <v>0</v>
      </c>
      <c r="BF377" s="242">
        <f>IF(N377="snížená",J377,0)</f>
        <v>0</v>
      </c>
      <c r="BG377" s="242">
        <f>IF(N377="zákl. přenesená",J377,0)</f>
        <v>0</v>
      </c>
      <c r="BH377" s="242">
        <f>IF(N377="sníž. přenesená",J377,0)</f>
        <v>0</v>
      </c>
      <c r="BI377" s="242">
        <f>IF(N377="nulová",J377,0)</f>
        <v>0</v>
      </c>
      <c r="BJ377" s="19" t="s">
        <v>89</v>
      </c>
      <c r="BK377" s="242">
        <f>ROUND(I377*H377,2)</f>
        <v>0</v>
      </c>
      <c r="BL377" s="19" t="s">
        <v>374</v>
      </c>
      <c r="BM377" s="241" t="s">
        <v>802</v>
      </c>
    </row>
    <row r="378" s="13" customFormat="1">
      <c r="A378" s="13"/>
      <c r="B378" s="243"/>
      <c r="C378" s="244"/>
      <c r="D378" s="245" t="s">
        <v>288</v>
      </c>
      <c r="E378" s="246" t="s">
        <v>44</v>
      </c>
      <c r="F378" s="247" t="s">
        <v>803</v>
      </c>
      <c r="G378" s="244"/>
      <c r="H378" s="248">
        <v>196.5</v>
      </c>
      <c r="I378" s="249"/>
      <c r="J378" s="244"/>
      <c r="K378" s="244"/>
      <c r="L378" s="250"/>
      <c r="M378" s="251"/>
      <c r="N378" s="252"/>
      <c r="O378" s="252"/>
      <c r="P378" s="252"/>
      <c r="Q378" s="252"/>
      <c r="R378" s="252"/>
      <c r="S378" s="252"/>
      <c r="T378" s="25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4" t="s">
        <v>288</v>
      </c>
      <c r="AU378" s="254" t="s">
        <v>91</v>
      </c>
      <c r="AV378" s="13" t="s">
        <v>91</v>
      </c>
      <c r="AW378" s="13" t="s">
        <v>42</v>
      </c>
      <c r="AX378" s="13" t="s">
        <v>82</v>
      </c>
      <c r="AY378" s="254" t="s">
        <v>280</v>
      </c>
    </row>
    <row r="379" s="13" customFormat="1">
      <c r="A379" s="13"/>
      <c r="B379" s="243"/>
      <c r="C379" s="244"/>
      <c r="D379" s="245" t="s">
        <v>288</v>
      </c>
      <c r="E379" s="246" t="s">
        <v>44</v>
      </c>
      <c r="F379" s="247" t="s">
        <v>804</v>
      </c>
      <c r="G379" s="244"/>
      <c r="H379" s="248">
        <v>63.5</v>
      </c>
      <c r="I379" s="249"/>
      <c r="J379" s="244"/>
      <c r="K379" s="244"/>
      <c r="L379" s="250"/>
      <c r="M379" s="251"/>
      <c r="N379" s="252"/>
      <c r="O379" s="252"/>
      <c r="P379" s="252"/>
      <c r="Q379" s="252"/>
      <c r="R379" s="252"/>
      <c r="S379" s="252"/>
      <c r="T379" s="25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4" t="s">
        <v>288</v>
      </c>
      <c r="AU379" s="254" t="s">
        <v>91</v>
      </c>
      <c r="AV379" s="13" t="s">
        <v>91</v>
      </c>
      <c r="AW379" s="13" t="s">
        <v>42</v>
      </c>
      <c r="AX379" s="13" t="s">
        <v>82</v>
      </c>
      <c r="AY379" s="254" t="s">
        <v>280</v>
      </c>
    </row>
    <row r="380" s="14" customFormat="1">
      <c r="A380" s="14"/>
      <c r="B380" s="255"/>
      <c r="C380" s="256"/>
      <c r="D380" s="245" t="s">
        <v>288</v>
      </c>
      <c r="E380" s="257" t="s">
        <v>44</v>
      </c>
      <c r="F380" s="258" t="s">
        <v>292</v>
      </c>
      <c r="G380" s="256"/>
      <c r="H380" s="259">
        <v>260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288</v>
      </c>
      <c r="AU380" s="265" t="s">
        <v>91</v>
      </c>
      <c r="AV380" s="14" t="s">
        <v>286</v>
      </c>
      <c r="AW380" s="14" t="s">
        <v>42</v>
      </c>
      <c r="AX380" s="14" t="s">
        <v>89</v>
      </c>
      <c r="AY380" s="265" t="s">
        <v>280</v>
      </c>
    </row>
    <row r="381" s="2" customFormat="1" ht="24" customHeight="1">
      <c r="A381" s="41"/>
      <c r="B381" s="42"/>
      <c r="C381" s="266" t="s">
        <v>805</v>
      </c>
      <c r="D381" s="266" t="s">
        <v>329</v>
      </c>
      <c r="E381" s="267" t="s">
        <v>806</v>
      </c>
      <c r="F381" s="268" t="s">
        <v>807</v>
      </c>
      <c r="G381" s="269" t="s">
        <v>431</v>
      </c>
      <c r="H381" s="270">
        <v>273</v>
      </c>
      <c r="I381" s="271"/>
      <c r="J381" s="272">
        <f>ROUND(I381*H381,2)</f>
        <v>0</v>
      </c>
      <c r="K381" s="268" t="s">
        <v>285</v>
      </c>
      <c r="L381" s="273"/>
      <c r="M381" s="274" t="s">
        <v>44</v>
      </c>
      <c r="N381" s="275" t="s">
        <v>53</v>
      </c>
      <c r="O381" s="87"/>
      <c r="P381" s="239">
        <f>O381*H381</f>
        <v>0</v>
      </c>
      <c r="Q381" s="239">
        <v>6.0000000000000002E-05</v>
      </c>
      <c r="R381" s="239">
        <f>Q381*H381</f>
        <v>0.016379999999999999</v>
      </c>
      <c r="S381" s="239">
        <v>0</v>
      </c>
      <c r="T381" s="240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41" t="s">
        <v>455</v>
      </c>
      <c r="AT381" s="241" t="s">
        <v>329</v>
      </c>
      <c r="AU381" s="241" t="s">
        <v>91</v>
      </c>
      <c r="AY381" s="19" t="s">
        <v>280</v>
      </c>
      <c r="BE381" s="242">
        <f>IF(N381="základní",J381,0)</f>
        <v>0</v>
      </c>
      <c r="BF381" s="242">
        <f>IF(N381="snížená",J381,0)</f>
        <v>0</v>
      </c>
      <c r="BG381" s="242">
        <f>IF(N381="zákl. přenesená",J381,0)</f>
        <v>0</v>
      </c>
      <c r="BH381" s="242">
        <f>IF(N381="sníž. přenesená",J381,0)</f>
        <v>0</v>
      </c>
      <c r="BI381" s="242">
        <f>IF(N381="nulová",J381,0)</f>
        <v>0</v>
      </c>
      <c r="BJ381" s="19" t="s">
        <v>89</v>
      </c>
      <c r="BK381" s="242">
        <f>ROUND(I381*H381,2)</f>
        <v>0</v>
      </c>
      <c r="BL381" s="19" t="s">
        <v>374</v>
      </c>
      <c r="BM381" s="241" t="s">
        <v>808</v>
      </c>
    </row>
    <row r="382" s="13" customFormat="1">
      <c r="A382" s="13"/>
      <c r="B382" s="243"/>
      <c r="C382" s="244"/>
      <c r="D382" s="245" t="s">
        <v>288</v>
      </c>
      <c r="E382" s="244"/>
      <c r="F382" s="247" t="s">
        <v>809</v>
      </c>
      <c r="G382" s="244"/>
      <c r="H382" s="248">
        <v>273</v>
      </c>
      <c r="I382" s="249"/>
      <c r="J382" s="244"/>
      <c r="K382" s="244"/>
      <c r="L382" s="250"/>
      <c r="M382" s="251"/>
      <c r="N382" s="252"/>
      <c r="O382" s="252"/>
      <c r="P382" s="252"/>
      <c r="Q382" s="252"/>
      <c r="R382" s="252"/>
      <c r="S382" s="252"/>
      <c r="T382" s="25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4" t="s">
        <v>288</v>
      </c>
      <c r="AU382" s="254" t="s">
        <v>91</v>
      </c>
      <c r="AV382" s="13" t="s">
        <v>91</v>
      </c>
      <c r="AW382" s="13" t="s">
        <v>4</v>
      </c>
      <c r="AX382" s="13" t="s">
        <v>89</v>
      </c>
      <c r="AY382" s="254" t="s">
        <v>280</v>
      </c>
    </row>
    <row r="383" s="2" customFormat="1" ht="48" customHeight="1">
      <c r="A383" s="41"/>
      <c r="B383" s="42"/>
      <c r="C383" s="230" t="s">
        <v>810</v>
      </c>
      <c r="D383" s="230" t="s">
        <v>282</v>
      </c>
      <c r="E383" s="231" t="s">
        <v>811</v>
      </c>
      <c r="F383" s="232" t="s">
        <v>812</v>
      </c>
      <c r="G383" s="233" t="s">
        <v>431</v>
      </c>
      <c r="H383" s="234">
        <v>7</v>
      </c>
      <c r="I383" s="235"/>
      <c r="J383" s="236">
        <f>ROUND(I383*H383,2)</f>
        <v>0</v>
      </c>
      <c r="K383" s="232" t="s">
        <v>285</v>
      </c>
      <c r="L383" s="47"/>
      <c r="M383" s="237" t="s">
        <v>44</v>
      </c>
      <c r="N383" s="238" t="s">
        <v>53</v>
      </c>
      <c r="O383" s="87"/>
      <c r="P383" s="239">
        <f>O383*H383</f>
        <v>0</v>
      </c>
      <c r="Q383" s="239">
        <v>0.0074999999999999997</v>
      </c>
      <c r="R383" s="239">
        <f>Q383*H383</f>
        <v>0.052499999999999998</v>
      </c>
      <c r="S383" s="239">
        <v>0</v>
      </c>
      <c r="T383" s="240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41" t="s">
        <v>374</v>
      </c>
      <c r="AT383" s="241" t="s">
        <v>282</v>
      </c>
      <c r="AU383" s="241" t="s">
        <v>91</v>
      </c>
      <c r="AY383" s="19" t="s">
        <v>280</v>
      </c>
      <c r="BE383" s="242">
        <f>IF(N383="základní",J383,0)</f>
        <v>0</v>
      </c>
      <c r="BF383" s="242">
        <f>IF(N383="snížená",J383,0)</f>
        <v>0</v>
      </c>
      <c r="BG383" s="242">
        <f>IF(N383="zákl. přenesená",J383,0)</f>
        <v>0</v>
      </c>
      <c r="BH383" s="242">
        <f>IF(N383="sníž. přenesená",J383,0)</f>
        <v>0</v>
      </c>
      <c r="BI383" s="242">
        <f>IF(N383="nulová",J383,0)</f>
        <v>0</v>
      </c>
      <c r="BJ383" s="19" t="s">
        <v>89</v>
      </c>
      <c r="BK383" s="242">
        <f>ROUND(I383*H383,2)</f>
        <v>0</v>
      </c>
      <c r="BL383" s="19" t="s">
        <v>374</v>
      </c>
      <c r="BM383" s="241" t="s">
        <v>813</v>
      </c>
    </row>
    <row r="384" s="13" customFormat="1">
      <c r="A384" s="13"/>
      <c r="B384" s="243"/>
      <c r="C384" s="244"/>
      <c r="D384" s="245" t="s">
        <v>288</v>
      </c>
      <c r="E384" s="246" t="s">
        <v>44</v>
      </c>
      <c r="F384" s="247" t="s">
        <v>814</v>
      </c>
      <c r="G384" s="244"/>
      <c r="H384" s="248">
        <v>5</v>
      </c>
      <c r="I384" s="249"/>
      <c r="J384" s="244"/>
      <c r="K384" s="244"/>
      <c r="L384" s="250"/>
      <c r="M384" s="251"/>
      <c r="N384" s="252"/>
      <c r="O384" s="252"/>
      <c r="P384" s="252"/>
      <c r="Q384" s="252"/>
      <c r="R384" s="252"/>
      <c r="S384" s="252"/>
      <c r="T384" s="25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4" t="s">
        <v>288</v>
      </c>
      <c r="AU384" s="254" t="s">
        <v>91</v>
      </c>
      <c r="AV384" s="13" t="s">
        <v>91</v>
      </c>
      <c r="AW384" s="13" t="s">
        <v>42</v>
      </c>
      <c r="AX384" s="13" t="s">
        <v>82</v>
      </c>
      <c r="AY384" s="254" t="s">
        <v>280</v>
      </c>
    </row>
    <row r="385" s="13" customFormat="1">
      <c r="A385" s="13"/>
      <c r="B385" s="243"/>
      <c r="C385" s="244"/>
      <c r="D385" s="245" t="s">
        <v>288</v>
      </c>
      <c r="E385" s="246" t="s">
        <v>44</v>
      </c>
      <c r="F385" s="247" t="s">
        <v>815</v>
      </c>
      <c r="G385" s="244"/>
      <c r="H385" s="248">
        <v>2</v>
      </c>
      <c r="I385" s="249"/>
      <c r="J385" s="244"/>
      <c r="K385" s="244"/>
      <c r="L385" s="250"/>
      <c r="M385" s="251"/>
      <c r="N385" s="252"/>
      <c r="O385" s="252"/>
      <c r="P385" s="252"/>
      <c r="Q385" s="252"/>
      <c r="R385" s="252"/>
      <c r="S385" s="252"/>
      <c r="T385" s="25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4" t="s">
        <v>288</v>
      </c>
      <c r="AU385" s="254" t="s">
        <v>91</v>
      </c>
      <c r="AV385" s="13" t="s">
        <v>91</v>
      </c>
      <c r="AW385" s="13" t="s">
        <v>42</v>
      </c>
      <c r="AX385" s="13" t="s">
        <v>82</v>
      </c>
      <c r="AY385" s="254" t="s">
        <v>280</v>
      </c>
    </row>
    <row r="386" s="14" customFormat="1">
      <c r="A386" s="14"/>
      <c r="B386" s="255"/>
      <c r="C386" s="256"/>
      <c r="D386" s="245" t="s">
        <v>288</v>
      </c>
      <c r="E386" s="257" t="s">
        <v>44</v>
      </c>
      <c r="F386" s="258" t="s">
        <v>292</v>
      </c>
      <c r="G386" s="256"/>
      <c r="H386" s="259">
        <v>7</v>
      </c>
      <c r="I386" s="260"/>
      <c r="J386" s="256"/>
      <c r="K386" s="256"/>
      <c r="L386" s="261"/>
      <c r="M386" s="262"/>
      <c r="N386" s="263"/>
      <c r="O386" s="263"/>
      <c r="P386" s="263"/>
      <c r="Q386" s="263"/>
      <c r="R386" s="263"/>
      <c r="S386" s="263"/>
      <c r="T386" s="26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5" t="s">
        <v>288</v>
      </c>
      <c r="AU386" s="265" t="s">
        <v>91</v>
      </c>
      <c r="AV386" s="14" t="s">
        <v>286</v>
      </c>
      <c r="AW386" s="14" t="s">
        <v>42</v>
      </c>
      <c r="AX386" s="14" t="s">
        <v>89</v>
      </c>
      <c r="AY386" s="265" t="s">
        <v>280</v>
      </c>
    </row>
    <row r="387" s="2" customFormat="1" ht="24" customHeight="1">
      <c r="A387" s="41"/>
      <c r="B387" s="42"/>
      <c r="C387" s="266" t="s">
        <v>816</v>
      </c>
      <c r="D387" s="266" t="s">
        <v>329</v>
      </c>
      <c r="E387" s="267" t="s">
        <v>817</v>
      </c>
      <c r="F387" s="268" t="s">
        <v>818</v>
      </c>
      <c r="G387" s="269" t="s">
        <v>431</v>
      </c>
      <c r="H387" s="270">
        <v>7</v>
      </c>
      <c r="I387" s="271"/>
      <c r="J387" s="272">
        <f>ROUND(I387*H387,2)</f>
        <v>0</v>
      </c>
      <c r="K387" s="268" t="s">
        <v>285</v>
      </c>
      <c r="L387" s="273"/>
      <c r="M387" s="274" t="s">
        <v>44</v>
      </c>
      <c r="N387" s="275" t="s">
        <v>53</v>
      </c>
      <c r="O387" s="87"/>
      <c r="P387" s="239">
        <f>O387*H387</f>
        <v>0</v>
      </c>
      <c r="Q387" s="239">
        <v>0.00020000000000000001</v>
      </c>
      <c r="R387" s="239">
        <f>Q387*H387</f>
        <v>0.0014</v>
      </c>
      <c r="S387" s="239">
        <v>0</v>
      </c>
      <c r="T387" s="240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41" t="s">
        <v>455</v>
      </c>
      <c r="AT387" s="241" t="s">
        <v>329</v>
      </c>
      <c r="AU387" s="241" t="s">
        <v>91</v>
      </c>
      <c r="AY387" s="19" t="s">
        <v>280</v>
      </c>
      <c r="BE387" s="242">
        <f>IF(N387="základní",J387,0)</f>
        <v>0</v>
      </c>
      <c r="BF387" s="242">
        <f>IF(N387="snížená",J387,0)</f>
        <v>0</v>
      </c>
      <c r="BG387" s="242">
        <f>IF(N387="zákl. přenesená",J387,0)</f>
        <v>0</v>
      </c>
      <c r="BH387" s="242">
        <f>IF(N387="sníž. přenesená",J387,0)</f>
        <v>0</v>
      </c>
      <c r="BI387" s="242">
        <f>IF(N387="nulová",J387,0)</f>
        <v>0</v>
      </c>
      <c r="BJ387" s="19" t="s">
        <v>89</v>
      </c>
      <c r="BK387" s="242">
        <f>ROUND(I387*H387,2)</f>
        <v>0</v>
      </c>
      <c r="BL387" s="19" t="s">
        <v>374</v>
      </c>
      <c r="BM387" s="241" t="s">
        <v>819</v>
      </c>
    </row>
    <row r="388" s="2" customFormat="1" ht="60" customHeight="1">
      <c r="A388" s="41"/>
      <c r="B388" s="42"/>
      <c r="C388" s="230" t="s">
        <v>820</v>
      </c>
      <c r="D388" s="230" t="s">
        <v>282</v>
      </c>
      <c r="E388" s="231" t="s">
        <v>821</v>
      </c>
      <c r="F388" s="232" t="s">
        <v>822</v>
      </c>
      <c r="G388" s="233" t="s">
        <v>431</v>
      </c>
      <c r="H388" s="234">
        <v>8</v>
      </c>
      <c r="I388" s="235"/>
      <c r="J388" s="236">
        <f>ROUND(I388*H388,2)</f>
        <v>0</v>
      </c>
      <c r="K388" s="232" t="s">
        <v>285</v>
      </c>
      <c r="L388" s="47"/>
      <c r="M388" s="237" t="s">
        <v>44</v>
      </c>
      <c r="N388" s="238" t="s">
        <v>53</v>
      </c>
      <c r="O388" s="87"/>
      <c r="P388" s="239">
        <f>O388*H388</f>
        <v>0</v>
      </c>
      <c r="Q388" s="239">
        <v>0</v>
      </c>
      <c r="R388" s="239">
        <f>Q388*H388</f>
        <v>0</v>
      </c>
      <c r="S388" s="239">
        <v>0</v>
      </c>
      <c r="T388" s="240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41" t="s">
        <v>374</v>
      </c>
      <c r="AT388" s="241" t="s">
        <v>282</v>
      </c>
      <c r="AU388" s="241" t="s">
        <v>91</v>
      </c>
      <c r="AY388" s="19" t="s">
        <v>280</v>
      </c>
      <c r="BE388" s="242">
        <f>IF(N388="základní",J388,0)</f>
        <v>0</v>
      </c>
      <c r="BF388" s="242">
        <f>IF(N388="snížená",J388,0)</f>
        <v>0</v>
      </c>
      <c r="BG388" s="242">
        <f>IF(N388="zákl. přenesená",J388,0)</f>
        <v>0</v>
      </c>
      <c r="BH388" s="242">
        <f>IF(N388="sníž. přenesená",J388,0)</f>
        <v>0</v>
      </c>
      <c r="BI388" s="242">
        <f>IF(N388="nulová",J388,0)</f>
        <v>0</v>
      </c>
      <c r="BJ388" s="19" t="s">
        <v>89</v>
      </c>
      <c r="BK388" s="242">
        <f>ROUND(I388*H388,2)</f>
        <v>0</v>
      </c>
      <c r="BL388" s="19" t="s">
        <v>374</v>
      </c>
      <c r="BM388" s="241" t="s">
        <v>823</v>
      </c>
    </row>
    <row r="389" s="13" customFormat="1">
      <c r="A389" s="13"/>
      <c r="B389" s="243"/>
      <c r="C389" s="244"/>
      <c r="D389" s="245" t="s">
        <v>288</v>
      </c>
      <c r="E389" s="246" t="s">
        <v>44</v>
      </c>
      <c r="F389" s="247" t="s">
        <v>824</v>
      </c>
      <c r="G389" s="244"/>
      <c r="H389" s="248">
        <v>8</v>
      </c>
      <c r="I389" s="249"/>
      <c r="J389" s="244"/>
      <c r="K389" s="244"/>
      <c r="L389" s="250"/>
      <c r="M389" s="251"/>
      <c r="N389" s="252"/>
      <c r="O389" s="252"/>
      <c r="P389" s="252"/>
      <c r="Q389" s="252"/>
      <c r="R389" s="252"/>
      <c r="S389" s="252"/>
      <c r="T389" s="25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4" t="s">
        <v>288</v>
      </c>
      <c r="AU389" s="254" t="s">
        <v>91</v>
      </c>
      <c r="AV389" s="13" t="s">
        <v>91</v>
      </c>
      <c r="AW389" s="13" t="s">
        <v>42</v>
      </c>
      <c r="AX389" s="13" t="s">
        <v>89</v>
      </c>
      <c r="AY389" s="254" t="s">
        <v>280</v>
      </c>
    </row>
    <row r="390" s="2" customFormat="1" ht="16.5" customHeight="1">
      <c r="A390" s="41"/>
      <c r="B390" s="42"/>
      <c r="C390" s="266" t="s">
        <v>825</v>
      </c>
      <c r="D390" s="266" t="s">
        <v>329</v>
      </c>
      <c r="E390" s="267" t="s">
        <v>826</v>
      </c>
      <c r="F390" s="268" t="s">
        <v>827</v>
      </c>
      <c r="G390" s="269" t="s">
        <v>431</v>
      </c>
      <c r="H390" s="270">
        <v>4</v>
      </c>
      <c r="I390" s="271"/>
      <c r="J390" s="272">
        <f>ROUND(I390*H390,2)</f>
        <v>0</v>
      </c>
      <c r="K390" s="268" t="s">
        <v>285</v>
      </c>
      <c r="L390" s="273"/>
      <c r="M390" s="274" t="s">
        <v>44</v>
      </c>
      <c r="N390" s="275" t="s">
        <v>53</v>
      </c>
      <c r="O390" s="87"/>
      <c r="P390" s="239">
        <f>O390*H390</f>
        <v>0</v>
      </c>
      <c r="Q390" s="239">
        <v>0.00020000000000000001</v>
      </c>
      <c r="R390" s="239">
        <f>Q390*H390</f>
        <v>0.00080000000000000004</v>
      </c>
      <c r="S390" s="239">
        <v>0</v>
      </c>
      <c r="T390" s="240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41" t="s">
        <v>455</v>
      </c>
      <c r="AT390" s="241" t="s">
        <v>329</v>
      </c>
      <c r="AU390" s="241" t="s">
        <v>91</v>
      </c>
      <c r="AY390" s="19" t="s">
        <v>280</v>
      </c>
      <c r="BE390" s="242">
        <f>IF(N390="základní",J390,0)</f>
        <v>0</v>
      </c>
      <c r="BF390" s="242">
        <f>IF(N390="snížená",J390,0)</f>
        <v>0</v>
      </c>
      <c r="BG390" s="242">
        <f>IF(N390="zákl. přenesená",J390,0)</f>
        <v>0</v>
      </c>
      <c r="BH390" s="242">
        <f>IF(N390="sníž. přenesená",J390,0)</f>
        <v>0</v>
      </c>
      <c r="BI390" s="242">
        <f>IF(N390="nulová",J390,0)</f>
        <v>0</v>
      </c>
      <c r="BJ390" s="19" t="s">
        <v>89</v>
      </c>
      <c r="BK390" s="242">
        <f>ROUND(I390*H390,2)</f>
        <v>0</v>
      </c>
      <c r="BL390" s="19" t="s">
        <v>374</v>
      </c>
      <c r="BM390" s="241" t="s">
        <v>828</v>
      </c>
    </row>
    <row r="391" s="2" customFormat="1" ht="16.5" customHeight="1">
      <c r="A391" s="41"/>
      <c r="B391" s="42"/>
      <c r="C391" s="266" t="s">
        <v>829</v>
      </c>
      <c r="D391" s="266" t="s">
        <v>329</v>
      </c>
      <c r="E391" s="267" t="s">
        <v>830</v>
      </c>
      <c r="F391" s="268" t="s">
        <v>831</v>
      </c>
      <c r="G391" s="269" t="s">
        <v>431</v>
      </c>
      <c r="H391" s="270">
        <v>4</v>
      </c>
      <c r="I391" s="271"/>
      <c r="J391" s="272">
        <f>ROUND(I391*H391,2)</f>
        <v>0</v>
      </c>
      <c r="K391" s="268" t="s">
        <v>285</v>
      </c>
      <c r="L391" s="273"/>
      <c r="M391" s="274" t="s">
        <v>44</v>
      </c>
      <c r="N391" s="275" t="s">
        <v>53</v>
      </c>
      <c r="O391" s="87"/>
      <c r="P391" s="239">
        <f>O391*H391</f>
        <v>0</v>
      </c>
      <c r="Q391" s="239">
        <v>0.00020000000000000001</v>
      </c>
      <c r="R391" s="239">
        <f>Q391*H391</f>
        <v>0.00080000000000000004</v>
      </c>
      <c r="S391" s="239">
        <v>0</v>
      </c>
      <c r="T391" s="240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41" t="s">
        <v>455</v>
      </c>
      <c r="AT391" s="241" t="s">
        <v>329</v>
      </c>
      <c r="AU391" s="241" t="s">
        <v>91</v>
      </c>
      <c r="AY391" s="19" t="s">
        <v>280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9" t="s">
        <v>89</v>
      </c>
      <c r="BK391" s="242">
        <f>ROUND(I391*H391,2)</f>
        <v>0</v>
      </c>
      <c r="BL391" s="19" t="s">
        <v>374</v>
      </c>
      <c r="BM391" s="241" t="s">
        <v>832</v>
      </c>
    </row>
    <row r="392" s="2" customFormat="1" ht="24" customHeight="1">
      <c r="A392" s="41"/>
      <c r="B392" s="42"/>
      <c r="C392" s="230" t="s">
        <v>833</v>
      </c>
      <c r="D392" s="230" t="s">
        <v>282</v>
      </c>
      <c r="E392" s="231" t="s">
        <v>834</v>
      </c>
      <c r="F392" s="232" t="s">
        <v>835</v>
      </c>
      <c r="G392" s="233" t="s">
        <v>201</v>
      </c>
      <c r="H392" s="234">
        <v>52</v>
      </c>
      <c r="I392" s="235"/>
      <c r="J392" s="236">
        <f>ROUND(I392*H392,2)</f>
        <v>0</v>
      </c>
      <c r="K392" s="232" t="s">
        <v>285</v>
      </c>
      <c r="L392" s="47"/>
      <c r="M392" s="237" t="s">
        <v>44</v>
      </c>
      <c r="N392" s="238" t="s">
        <v>53</v>
      </c>
      <c r="O392" s="87"/>
      <c r="P392" s="239">
        <f>O392*H392</f>
        <v>0</v>
      </c>
      <c r="Q392" s="239">
        <v>0</v>
      </c>
      <c r="R392" s="239">
        <f>Q392*H392</f>
        <v>0</v>
      </c>
      <c r="S392" s="239">
        <v>0</v>
      </c>
      <c r="T392" s="240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41" t="s">
        <v>374</v>
      </c>
      <c r="AT392" s="241" t="s">
        <v>282</v>
      </c>
      <c r="AU392" s="241" t="s">
        <v>91</v>
      </c>
      <c r="AY392" s="19" t="s">
        <v>280</v>
      </c>
      <c r="BE392" s="242">
        <f>IF(N392="základní",J392,0)</f>
        <v>0</v>
      </c>
      <c r="BF392" s="242">
        <f>IF(N392="snížená",J392,0)</f>
        <v>0</v>
      </c>
      <c r="BG392" s="242">
        <f>IF(N392="zákl. přenesená",J392,0)</f>
        <v>0</v>
      </c>
      <c r="BH392" s="242">
        <f>IF(N392="sníž. přenesená",J392,0)</f>
        <v>0</v>
      </c>
      <c r="BI392" s="242">
        <f>IF(N392="nulová",J392,0)</f>
        <v>0</v>
      </c>
      <c r="BJ392" s="19" t="s">
        <v>89</v>
      </c>
      <c r="BK392" s="242">
        <f>ROUND(I392*H392,2)</f>
        <v>0</v>
      </c>
      <c r="BL392" s="19" t="s">
        <v>374</v>
      </c>
      <c r="BM392" s="241" t="s">
        <v>836</v>
      </c>
    </row>
    <row r="393" s="13" customFormat="1">
      <c r="A393" s="13"/>
      <c r="B393" s="243"/>
      <c r="C393" s="244"/>
      <c r="D393" s="245" t="s">
        <v>288</v>
      </c>
      <c r="E393" s="246" t="s">
        <v>44</v>
      </c>
      <c r="F393" s="247" t="s">
        <v>788</v>
      </c>
      <c r="G393" s="244"/>
      <c r="H393" s="248">
        <v>39.299999999999997</v>
      </c>
      <c r="I393" s="249"/>
      <c r="J393" s="244"/>
      <c r="K393" s="244"/>
      <c r="L393" s="250"/>
      <c r="M393" s="251"/>
      <c r="N393" s="252"/>
      <c r="O393" s="252"/>
      <c r="P393" s="252"/>
      <c r="Q393" s="252"/>
      <c r="R393" s="252"/>
      <c r="S393" s="252"/>
      <c r="T393" s="25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4" t="s">
        <v>288</v>
      </c>
      <c r="AU393" s="254" t="s">
        <v>91</v>
      </c>
      <c r="AV393" s="13" t="s">
        <v>91</v>
      </c>
      <c r="AW393" s="13" t="s">
        <v>42</v>
      </c>
      <c r="AX393" s="13" t="s">
        <v>82</v>
      </c>
      <c r="AY393" s="254" t="s">
        <v>280</v>
      </c>
    </row>
    <row r="394" s="13" customFormat="1">
      <c r="A394" s="13"/>
      <c r="B394" s="243"/>
      <c r="C394" s="244"/>
      <c r="D394" s="245" t="s">
        <v>288</v>
      </c>
      <c r="E394" s="246" t="s">
        <v>44</v>
      </c>
      <c r="F394" s="247" t="s">
        <v>837</v>
      </c>
      <c r="G394" s="244"/>
      <c r="H394" s="248">
        <v>12.699999999999999</v>
      </c>
      <c r="I394" s="249"/>
      <c r="J394" s="244"/>
      <c r="K394" s="244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288</v>
      </c>
      <c r="AU394" s="254" t="s">
        <v>91</v>
      </c>
      <c r="AV394" s="13" t="s">
        <v>91</v>
      </c>
      <c r="AW394" s="13" t="s">
        <v>42</v>
      </c>
      <c r="AX394" s="13" t="s">
        <v>82</v>
      </c>
      <c r="AY394" s="254" t="s">
        <v>280</v>
      </c>
    </row>
    <row r="395" s="14" customFormat="1">
      <c r="A395" s="14"/>
      <c r="B395" s="255"/>
      <c r="C395" s="256"/>
      <c r="D395" s="245" t="s">
        <v>288</v>
      </c>
      <c r="E395" s="257" t="s">
        <v>44</v>
      </c>
      <c r="F395" s="258" t="s">
        <v>292</v>
      </c>
      <c r="G395" s="256"/>
      <c r="H395" s="259">
        <v>52</v>
      </c>
      <c r="I395" s="260"/>
      <c r="J395" s="256"/>
      <c r="K395" s="256"/>
      <c r="L395" s="261"/>
      <c r="M395" s="262"/>
      <c r="N395" s="263"/>
      <c r="O395" s="263"/>
      <c r="P395" s="263"/>
      <c r="Q395" s="263"/>
      <c r="R395" s="263"/>
      <c r="S395" s="263"/>
      <c r="T395" s="26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5" t="s">
        <v>288</v>
      </c>
      <c r="AU395" s="265" t="s">
        <v>91</v>
      </c>
      <c r="AV395" s="14" t="s">
        <v>286</v>
      </c>
      <c r="AW395" s="14" t="s">
        <v>42</v>
      </c>
      <c r="AX395" s="14" t="s">
        <v>89</v>
      </c>
      <c r="AY395" s="265" t="s">
        <v>280</v>
      </c>
    </row>
    <row r="396" s="2" customFormat="1" ht="24" customHeight="1">
      <c r="A396" s="41"/>
      <c r="B396" s="42"/>
      <c r="C396" s="266" t="s">
        <v>838</v>
      </c>
      <c r="D396" s="266" t="s">
        <v>329</v>
      </c>
      <c r="E396" s="267" t="s">
        <v>839</v>
      </c>
      <c r="F396" s="268" t="s">
        <v>840</v>
      </c>
      <c r="G396" s="269" t="s">
        <v>201</v>
      </c>
      <c r="H396" s="270">
        <v>59.799999999999997</v>
      </c>
      <c r="I396" s="271"/>
      <c r="J396" s="272">
        <f>ROUND(I396*H396,2)</f>
        <v>0</v>
      </c>
      <c r="K396" s="268" t="s">
        <v>285</v>
      </c>
      <c r="L396" s="273"/>
      <c r="M396" s="274" t="s">
        <v>44</v>
      </c>
      <c r="N396" s="275" t="s">
        <v>53</v>
      </c>
      <c r="O396" s="87"/>
      <c r="P396" s="239">
        <f>O396*H396</f>
        <v>0</v>
      </c>
      <c r="Q396" s="239">
        <v>0.00029999999999999997</v>
      </c>
      <c r="R396" s="239">
        <f>Q396*H396</f>
        <v>0.017939999999999998</v>
      </c>
      <c r="S396" s="239">
        <v>0</v>
      </c>
      <c r="T396" s="240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41" t="s">
        <v>455</v>
      </c>
      <c r="AT396" s="241" t="s">
        <v>329</v>
      </c>
      <c r="AU396" s="241" t="s">
        <v>91</v>
      </c>
      <c r="AY396" s="19" t="s">
        <v>280</v>
      </c>
      <c r="BE396" s="242">
        <f>IF(N396="základní",J396,0)</f>
        <v>0</v>
      </c>
      <c r="BF396" s="242">
        <f>IF(N396="snížená",J396,0)</f>
        <v>0</v>
      </c>
      <c r="BG396" s="242">
        <f>IF(N396="zákl. přenesená",J396,0)</f>
        <v>0</v>
      </c>
      <c r="BH396" s="242">
        <f>IF(N396="sníž. přenesená",J396,0)</f>
        <v>0</v>
      </c>
      <c r="BI396" s="242">
        <f>IF(N396="nulová",J396,0)</f>
        <v>0</v>
      </c>
      <c r="BJ396" s="19" t="s">
        <v>89</v>
      </c>
      <c r="BK396" s="242">
        <f>ROUND(I396*H396,2)</f>
        <v>0</v>
      </c>
      <c r="BL396" s="19" t="s">
        <v>374</v>
      </c>
      <c r="BM396" s="241" t="s">
        <v>841</v>
      </c>
    </row>
    <row r="397" s="13" customFormat="1">
      <c r="A397" s="13"/>
      <c r="B397" s="243"/>
      <c r="C397" s="244"/>
      <c r="D397" s="245" t="s">
        <v>288</v>
      </c>
      <c r="E397" s="244"/>
      <c r="F397" s="247" t="s">
        <v>842</v>
      </c>
      <c r="G397" s="244"/>
      <c r="H397" s="248">
        <v>59.799999999999997</v>
      </c>
      <c r="I397" s="249"/>
      <c r="J397" s="244"/>
      <c r="K397" s="244"/>
      <c r="L397" s="250"/>
      <c r="M397" s="251"/>
      <c r="N397" s="252"/>
      <c r="O397" s="252"/>
      <c r="P397" s="252"/>
      <c r="Q397" s="252"/>
      <c r="R397" s="252"/>
      <c r="S397" s="252"/>
      <c r="T397" s="25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4" t="s">
        <v>288</v>
      </c>
      <c r="AU397" s="254" t="s">
        <v>91</v>
      </c>
      <c r="AV397" s="13" t="s">
        <v>91</v>
      </c>
      <c r="AW397" s="13" t="s">
        <v>4</v>
      </c>
      <c r="AX397" s="13" t="s">
        <v>89</v>
      </c>
      <c r="AY397" s="254" t="s">
        <v>280</v>
      </c>
    </row>
    <row r="398" s="2" customFormat="1" ht="36" customHeight="1">
      <c r="A398" s="41"/>
      <c r="B398" s="42"/>
      <c r="C398" s="230" t="s">
        <v>843</v>
      </c>
      <c r="D398" s="230" t="s">
        <v>282</v>
      </c>
      <c r="E398" s="231" t="s">
        <v>844</v>
      </c>
      <c r="F398" s="232" t="s">
        <v>845</v>
      </c>
      <c r="G398" s="233" t="s">
        <v>201</v>
      </c>
      <c r="H398" s="234">
        <v>39.299999999999997</v>
      </c>
      <c r="I398" s="235"/>
      <c r="J398" s="236">
        <f>ROUND(I398*H398,2)</f>
        <v>0</v>
      </c>
      <c r="K398" s="232" t="s">
        <v>285</v>
      </c>
      <c r="L398" s="47"/>
      <c r="M398" s="237" t="s">
        <v>44</v>
      </c>
      <c r="N398" s="238" t="s">
        <v>53</v>
      </c>
      <c r="O398" s="87"/>
      <c r="P398" s="239">
        <f>O398*H398</f>
        <v>0</v>
      </c>
      <c r="Q398" s="239">
        <v>0</v>
      </c>
      <c r="R398" s="239">
        <f>Q398*H398</f>
        <v>0</v>
      </c>
      <c r="S398" s="239">
        <v>0</v>
      </c>
      <c r="T398" s="240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41" t="s">
        <v>374</v>
      </c>
      <c r="AT398" s="241" t="s">
        <v>282</v>
      </c>
      <c r="AU398" s="241" t="s">
        <v>91</v>
      </c>
      <c r="AY398" s="19" t="s">
        <v>280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9" t="s">
        <v>89</v>
      </c>
      <c r="BK398" s="242">
        <f>ROUND(I398*H398,2)</f>
        <v>0</v>
      </c>
      <c r="BL398" s="19" t="s">
        <v>374</v>
      </c>
      <c r="BM398" s="241" t="s">
        <v>846</v>
      </c>
    </row>
    <row r="399" s="13" customFormat="1">
      <c r="A399" s="13"/>
      <c r="B399" s="243"/>
      <c r="C399" s="244"/>
      <c r="D399" s="245" t="s">
        <v>288</v>
      </c>
      <c r="E399" s="246" t="s">
        <v>44</v>
      </c>
      <c r="F399" s="247" t="s">
        <v>788</v>
      </c>
      <c r="G399" s="244"/>
      <c r="H399" s="248">
        <v>39.299999999999997</v>
      </c>
      <c r="I399" s="249"/>
      <c r="J399" s="244"/>
      <c r="K399" s="244"/>
      <c r="L399" s="250"/>
      <c r="M399" s="251"/>
      <c r="N399" s="252"/>
      <c r="O399" s="252"/>
      <c r="P399" s="252"/>
      <c r="Q399" s="252"/>
      <c r="R399" s="252"/>
      <c r="S399" s="252"/>
      <c r="T399" s="25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4" t="s">
        <v>288</v>
      </c>
      <c r="AU399" s="254" t="s">
        <v>91</v>
      </c>
      <c r="AV399" s="13" t="s">
        <v>91</v>
      </c>
      <c r="AW399" s="13" t="s">
        <v>42</v>
      </c>
      <c r="AX399" s="13" t="s">
        <v>89</v>
      </c>
      <c r="AY399" s="254" t="s">
        <v>280</v>
      </c>
    </row>
    <row r="400" s="2" customFormat="1" ht="36" customHeight="1">
      <c r="A400" s="41"/>
      <c r="B400" s="42"/>
      <c r="C400" s="230" t="s">
        <v>847</v>
      </c>
      <c r="D400" s="230" t="s">
        <v>282</v>
      </c>
      <c r="E400" s="231" t="s">
        <v>848</v>
      </c>
      <c r="F400" s="232" t="s">
        <v>849</v>
      </c>
      <c r="G400" s="233" t="s">
        <v>201</v>
      </c>
      <c r="H400" s="234">
        <v>314.39999999999998</v>
      </c>
      <c r="I400" s="235"/>
      <c r="J400" s="236">
        <f>ROUND(I400*H400,2)</f>
        <v>0</v>
      </c>
      <c r="K400" s="232" t="s">
        <v>285</v>
      </c>
      <c r="L400" s="47"/>
      <c r="M400" s="237" t="s">
        <v>44</v>
      </c>
      <c r="N400" s="238" t="s">
        <v>53</v>
      </c>
      <c r="O400" s="87"/>
      <c r="P400" s="239">
        <f>O400*H400</f>
        <v>0</v>
      </c>
      <c r="Q400" s="239">
        <v>0</v>
      </c>
      <c r="R400" s="239">
        <f>Q400*H400</f>
        <v>0</v>
      </c>
      <c r="S400" s="239">
        <v>0</v>
      </c>
      <c r="T400" s="240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41" t="s">
        <v>374</v>
      </c>
      <c r="AT400" s="241" t="s">
        <v>282</v>
      </c>
      <c r="AU400" s="241" t="s">
        <v>91</v>
      </c>
      <c r="AY400" s="19" t="s">
        <v>280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9" t="s">
        <v>89</v>
      </c>
      <c r="BK400" s="242">
        <f>ROUND(I400*H400,2)</f>
        <v>0</v>
      </c>
      <c r="BL400" s="19" t="s">
        <v>374</v>
      </c>
      <c r="BM400" s="241" t="s">
        <v>850</v>
      </c>
    </row>
    <row r="401" s="13" customFormat="1">
      <c r="A401" s="13"/>
      <c r="B401" s="243"/>
      <c r="C401" s="244"/>
      <c r="D401" s="245" t="s">
        <v>288</v>
      </c>
      <c r="E401" s="244"/>
      <c r="F401" s="247" t="s">
        <v>851</v>
      </c>
      <c r="G401" s="244"/>
      <c r="H401" s="248">
        <v>314.39999999999998</v>
      </c>
      <c r="I401" s="249"/>
      <c r="J401" s="244"/>
      <c r="K401" s="244"/>
      <c r="L401" s="250"/>
      <c r="M401" s="251"/>
      <c r="N401" s="252"/>
      <c r="O401" s="252"/>
      <c r="P401" s="252"/>
      <c r="Q401" s="252"/>
      <c r="R401" s="252"/>
      <c r="S401" s="252"/>
      <c r="T401" s="25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4" t="s">
        <v>288</v>
      </c>
      <c r="AU401" s="254" t="s">
        <v>91</v>
      </c>
      <c r="AV401" s="13" t="s">
        <v>91</v>
      </c>
      <c r="AW401" s="13" t="s">
        <v>4</v>
      </c>
      <c r="AX401" s="13" t="s">
        <v>89</v>
      </c>
      <c r="AY401" s="254" t="s">
        <v>280</v>
      </c>
    </row>
    <row r="402" s="2" customFormat="1" ht="16.5" customHeight="1">
      <c r="A402" s="41"/>
      <c r="B402" s="42"/>
      <c r="C402" s="266" t="s">
        <v>852</v>
      </c>
      <c r="D402" s="266" t="s">
        <v>329</v>
      </c>
      <c r="E402" s="267" t="s">
        <v>853</v>
      </c>
      <c r="F402" s="268" t="s">
        <v>854</v>
      </c>
      <c r="G402" s="269" t="s">
        <v>319</v>
      </c>
      <c r="H402" s="270">
        <v>6.1310000000000002</v>
      </c>
      <c r="I402" s="271"/>
      <c r="J402" s="272">
        <f>ROUND(I402*H402,2)</f>
        <v>0</v>
      </c>
      <c r="K402" s="268" t="s">
        <v>285</v>
      </c>
      <c r="L402" s="273"/>
      <c r="M402" s="274" t="s">
        <v>44</v>
      </c>
      <c r="N402" s="275" t="s">
        <v>53</v>
      </c>
      <c r="O402" s="87"/>
      <c r="P402" s="239">
        <f>O402*H402</f>
        <v>0</v>
      </c>
      <c r="Q402" s="239">
        <v>1</v>
      </c>
      <c r="R402" s="239">
        <f>Q402*H402</f>
        <v>6.1310000000000002</v>
      </c>
      <c r="S402" s="239">
        <v>0</v>
      </c>
      <c r="T402" s="240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41" t="s">
        <v>455</v>
      </c>
      <c r="AT402" s="241" t="s">
        <v>329</v>
      </c>
      <c r="AU402" s="241" t="s">
        <v>91</v>
      </c>
      <c r="AY402" s="19" t="s">
        <v>280</v>
      </c>
      <c r="BE402" s="242">
        <f>IF(N402="základní",J402,0)</f>
        <v>0</v>
      </c>
      <c r="BF402" s="242">
        <f>IF(N402="snížená",J402,0)</f>
        <v>0</v>
      </c>
      <c r="BG402" s="242">
        <f>IF(N402="zákl. přenesená",J402,0)</f>
        <v>0</v>
      </c>
      <c r="BH402" s="242">
        <f>IF(N402="sníž. přenesená",J402,0)</f>
        <v>0</v>
      </c>
      <c r="BI402" s="242">
        <f>IF(N402="nulová",J402,0)</f>
        <v>0</v>
      </c>
      <c r="BJ402" s="19" t="s">
        <v>89</v>
      </c>
      <c r="BK402" s="242">
        <f>ROUND(I402*H402,2)</f>
        <v>0</v>
      </c>
      <c r="BL402" s="19" t="s">
        <v>374</v>
      </c>
      <c r="BM402" s="241" t="s">
        <v>855</v>
      </c>
    </row>
    <row r="403" s="13" customFormat="1">
      <c r="A403" s="13"/>
      <c r="B403" s="243"/>
      <c r="C403" s="244"/>
      <c r="D403" s="245" t="s">
        <v>288</v>
      </c>
      <c r="E403" s="246" t="s">
        <v>44</v>
      </c>
      <c r="F403" s="247" t="s">
        <v>856</v>
      </c>
      <c r="G403" s="244"/>
      <c r="H403" s="248">
        <v>6.1310000000000002</v>
      </c>
      <c r="I403" s="249"/>
      <c r="J403" s="244"/>
      <c r="K403" s="244"/>
      <c r="L403" s="250"/>
      <c r="M403" s="251"/>
      <c r="N403" s="252"/>
      <c r="O403" s="252"/>
      <c r="P403" s="252"/>
      <c r="Q403" s="252"/>
      <c r="R403" s="252"/>
      <c r="S403" s="252"/>
      <c r="T403" s="25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4" t="s">
        <v>288</v>
      </c>
      <c r="AU403" s="254" t="s">
        <v>91</v>
      </c>
      <c r="AV403" s="13" t="s">
        <v>91</v>
      </c>
      <c r="AW403" s="13" t="s">
        <v>42</v>
      </c>
      <c r="AX403" s="13" t="s">
        <v>89</v>
      </c>
      <c r="AY403" s="254" t="s">
        <v>280</v>
      </c>
    </row>
    <row r="404" s="2" customFormat="1" ht="36" customHeight="1">
      <c r="A404" s="41"/>
      <c r="B404" s="42"/>
      <c r="C404" s="230" t="s">
        <v>857</v>
      </c>
      <c r="D404" s="230" t="s">
        <v>282</v>
      </c>
      <c r="E404" s="231" t="s">
        <v>858</v>
      </c>
      <c r="F404" s="232" t="s">
        <v>859</v>
      </c>
      <c r="G404" s="233" t="s">
        <v>201</v>
      </c>
      <c r="H404" s="234">
        <v>13.5</v>
      </c>
      <c r="I404" s="235"/>
      <c r="J404" s="236">
        <f>ROUND(I404*H404,2)</f>
        <v>0</v>
      </c>
      <c r="K404" s="232" t="s">
        <v>285</v>
      </c>
      <c r="L404" s="47"/>
      <c r="M404" s="237" t="s">
        <v>44</v>
      </c>
      <c r="N404" s="238" t="s">
        <v>53</v>
      </c>
      <c r="O404" s="87"/>
      <c r="P404" s="239">
        <f>O404*H404</f>
        <v>0</v>
      </c>
      <c r="Q404" s="239">
        <v>3.0000000000000001E-05</v>
      </c>
      <c r="R404" s="239">
        <f>Q404*H404</f>
        <v>0.00040500000000000003</v>
      </c>
      <c r="S404" s="239">
        <v>0</v>
      </c>
      <c r="T404" s="240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41" t="s">
        <v>374</v>
      </c>
      <c r="AT404" s="241" t="s">
        <v>282</v>
      </c>
      <c r="AU404" s="241" t="s">
        <v>91</v>
      </c>
      <c r="AY404" s="19" t="s">
        <v>280</v>
      </c>
      <c r="BE404" s="242">
        <f>IF(N404="základní",J404,0)</f>
        <v>0</v>
      </c>
      <c r="BF404" s="242">
        <f>IF(N404="snížená",J404,0)</f>
        <v>0</v>
      </c>
      <c r="BG404" s="242">
        <f>IF(N404="zákl. přenesená",J404,0)</f>
        <v>0</v>
      </c>
      <c r="BH404" s="242">
        <f>IF(N404="sníž. přenesená",J404,0)</f>
        <v>0</v>
      </c>
      <c r="BI404" s="242">
        <f>IF(N404="nulová",J404,0)</f>
        <v>0</v>
      </c>
      <c r="BJ404" s="19" t="s">
        <v>89</v>
      </c>
      <c r="BK404" s="242">
        <f>ROUND(I404*H404,2)</f>
        <v>0</v>
      </c>
      <c r="BL404" s="19" t="s">
        <v>374</v>
      </c>
      <c r="BM404" s="241" t="s">
        <v>860</v>
      </c>
    </row>
    <row r="405" s="13" customFormat="1">
      <c r="A405" s="13"/>
      <c r="B405" s="243"/>
      <c r="C405" s="244"/>
      <c r="D405" s="245" t="s">
        <v>288</v>
      </c>
      <c r="E405" s="246" t="s">
        <v>44</v>
      </c>
      <c r="F405" s="247" t="s">
        <v>861</v>
      </c>
      <c r="G405" s="244"/>
      <c r="H405" s="248">
        <v>13.5</v>
      </c>
      <c r="I405" s="249"/>
      <c r="J405" s="244"/>
      <c r="K405" s="244"/>
      <c r="L405" s="250"/>
      <c r="M405" s="251"/>
      <c r="N405" s="252"/>
      <c r="O405" s="252"/>
      <c r="P405" s="252"/>
      <c r="Q405" s="252"/>
      <c r="R405" s="252"/>
      <c r="S405" s="252"/>
      <c r="T405" s="25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4" t="s">
        <v>288</v>
      </c>
      <c r="AU405" s="254" t="s">
        <v>91</v>
      </c>
      <c r="AV405" s="13" t="s">
        <v>91</v>
      </c>
      <c r="AW405" s="13" t="s">
        <v>42</v>
      </c>
      <c r="AX405" s="13" t="s">
        <v>89</v>
      </c>
      <c r="AY405" s="254" t="s">
        <v>280</v>
      </c>
    </row>
    <row r="406" s="2" customFormat="1" ht="16.5" customHeight="1">
      <c r="A406" s="41"/>
      <c r="B406" s="42"/>
      <c r="C406" s="266" t="s">
        <v>862</v>
      </c>
      <c r="D406" s="266" t="s">
        <v>329</v>
      </c>
      <c r="E406" s="267" t="s">
        <v>720</v>
      </c>
      <c r="F406" s="268" t="s">
        <v>721</v>
      </c>
      <c r="G406" s="269" t="s">
        <v>319</v>
      </c>
      <c r="H406" s="270">
        <v>0.023</v>
      </c>
      <c r="I406" s="271"/>
      <c r="J406" s="272">
        <f>ROUND(I406*H406,2)</f>
        <v>0</v>
      </c>
      <c r="K406" s="268" t="s">
        <v>285</v>
      </c>
      <c r="L406" s="273"/>
      <c r="M406" s="274" t="s">
        <v>44</v>
      </c>
      <c r="N406" s="275" t="s">
        <v>53</v>
      </c>
      <c r="O406" s="87"/>
      <c r="P406" s="239">
        <f>O406*H406</f>
        <v>0</v>
      </c>
      <c r="Q406" s="239">
        <v>1</v>
      </c>
      <c r="R406" s="239">
        <f>Q406*H406</f>
        <v>0.023</v>
      </c>
      <c r="S406" s="239">
        <v>0</v>
      </c>
      <c r="T406" s="240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41" t="s">
        <v>455</v>
      </c>
      <c r="AT406" s="241" t="s">
        <v>329</v>
      </c>
      <c r="AU406" s="241" t="s">
        <v>91</v>
      </c>
      <c r="AY406" s="19" t="s">
        <v>280</v>
      </c>
      <c r="BE406" s="242">
        <f>IF(N406="základní",J406,0)</f>
        <v>0</v>
      </c>
      <c r="BF406" s="242">
        <f>IF(N406="snížená",J406,0)</f>
        <v>0</v>
      </c>
      <c r="BG406" s="242">
        <f>IF(N406="zákl. přenesená",J406,0)</f>
        <v>0</v>
      </c>
      <c r="BH406" s="242">
        <f>IF(N406="sníž. přenesená",J406,0)</f>
        <v>0</v>
      </c>
      <c r="BI406" s="242">
        <f>IF(N406="nulová",J406,0)</f>
        <v>0</v>
      </c>
      <c r="BJ406" s="19" t="s">
        <v>89</v>
      </c>
      <c r="BK406" s="242">
        <f>ROUND(I406*H406,2)</f>
        <v>0</v>
      </c>
      <c r="BL406" s="19" t="s">
        <v>374</v>
      </c>
      <c r="BM406" s="241" t="s">
        <v>863</v>
      </c>
    </row>
    <row r="407" s="13" customFormat="1">
      <c r="A407" s="13"/>
      <c r="B407" s="243"/>
      <c r="C407" s="244"/>
      <c r="D407" s="245" t="s">
        <v>288</v>
      </c>
      <c r="E407" s="244"/>
      <c r="F407" s="247" t="s">
        <v>864</v>
      </c>
      <c r="G407" s="244"/>
      <c r="H407" s="248">
        <v>0.023</v>
      </c>
      <c r="I407" s="249"/>
      <c r="J407" s="244"/>
      <c r="K407" s="244"/>
      <c r="L407" s="250"/>
      <c r="M407" s="251"/>
      <c r="N407" s="252"/>
      <c r="O407" s="252"/>
      <c r="P407" s="252"/>
      <c r="Q407" s="252"/>
      <c r="R407" s="252"/>
      <c r="S407" s="252"/>
      <c r="T407" s="25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4" t="s">
        <v>288</v>
      </c>
      <c r="AU407" s="254" t="s">
        <v>91</v>
      </c>
      <c r="AV407" s="13" t="s">
        <v>91</v>
      </c>
      <c r="AW407" s="13" t="s">
        <v>4</v>
      </c>
      <c r="AX407" s="13" t="s">
        <v>89</v>
      </c>
      <c r="AY407" s="254" t="s">
        <v>280</v>
      </c>
    </row>
    <row r="408" s="2" customFormat="1" ht="36" customHeight="1">
      <c r="A408" s="41"/>
      <c r="B408" s="42"/>
      <c r="C408" s="230" t="s">
        <v>865</v>
      </c>
      <c r="D408" s="230" t="s">
        <v>282</v>
      </c>
      <c r="E408" s="231" t="s">
        <v>866</v>
      </c>
      <c r="F408" s="232" t="s">
        <v>867</v>
      </c>
      <c r="G408" s="233" t="s">
        <v>201</v>
      </c>
      <c r="H408" s="234">
        <v>16.199999999999999</v>
      </c>
      <c r="I408" s="235"/>
      <c r="J408" s="236">
        <f>ROUND(I408*H408,2)</f>
        <v>0</v>
      </c>
      <c r="K408" s="232" t="s">
        <v>285</v>
      </c>
      <c r="L408" s="47"/>
      <c r="M408" s="237" t="s">
        <v>44</v>
      </c>
      <c r="N408" s="238" t="s">
        <v>53</v>
      </c>
      <c r="O408" s="87"/>
      <c r="P408" s="239">
        <f>O408*H408</f>
        <v>0</v>
      </c>
      <c r="Q408" s="239">
        <v>0.00093999999999999997</v>
      </c>
      <c r="R408" s="239">
        <f>Q408*H408</f>
        <v>0.015227999999999999</v>
      </c>
      <c r="S408" s="239">
        <v>0</v>
      </c>
      <c r="T408" s="240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41" t="s">
        <v>374</v>
      </c>
      <c r="AT408" s="241" t="s">
        <v>282</v>
      </c>
      <c r="AU408" s="241" t="s">
        <v>91</v>
      </c>
      <c r="AY408" s="19" t="s">
        <v>280</v>
      </c>
      <c r="BE408" s="242">
        <f>IF(N408="základní",J408,0)</f>
        <v>0</v>
      </c>
      <c r="BF408" s="242">
        <f>IF(N408="snížená",J408,0)</f>
        <v>0</v>
      </c>
      <c r="BG408" s="242">
        <f>IF(N408="zákl. přenesená",J408,0)</f>
        <v>0</v>
      </c>
      <c r="BH408" s="242">
        <f>IF(N408="sníž. přenesená",J408,0)</f>
        <v>0</v>
      </c>
      <c r="BI408" s="242">
        <f>IF(N408="nulová",J408,0)</f>
        <v>0</v>
      </c>
      <c r="BJ408" s="19" t="s">
        <v>89</v>
      </c>
      <c r="BK408" s="242">
        <f>ROUND(I408*H408,2)</f>
        <v>0</v>
      </c>
      <c r="BL408" s="19" t="s">
        <v>374</v>
      </c>
      <c r="BM408" s="241" t="s">
        <v>868</v>
      </c>
    </row>
    <row r="409" s="13" customFormat="1">
      <c r="A409" s="13"/>
      <c r="B409" s="243"/>
      <c r="C409" s="244"/>
      <c r="D409" s="245" t="s">
        <v>288</v>
      </c>
      <c r="E409" s="246" t="s">
        <v>44</v>
      </c>
      <c r="F409" s="247" t="s">
        <v>869</v>
      </c>
      <c r="G409" s="244"/>
      <c r="H409" s="248">
        <v>16.199999999999999</v>
      </c>
      <c r="I409" s="249"/>
      <c r="J409" s="244"/>
      <c r="K409" s="244"/>
      <c r="L409" s="250"/>
      <c r="M409" s="251"/>
      <c r="N409" s="252"/>
      <c r="O409" s="252"/>
      <c r="P409" s="252"/>
      <c r="Q409" s="252"/>
      <c r="R409" s="252"/>
      <c r="S409" s="252"/>
      <c r="T409" s="25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4" t="s">
        <v>288</v>
      </c>
      <c r="AU409" s="254" t="s">
        <v>91</v>
      </c>
      <c r="AV409" s="13" t="s">
        <v>91</v>
      </c>
      <c r="AW409" s="13" t="s">
        <v>42</v>
      </c>
      <c r="AX409" s="13" t="s">
        <v>89</v>
      </c>
      <c r="AY409" s="254" t="s">
        <v>280</v>
      </c>
    </row>
    <row r="410" s="2" customFormat="1" ht="48" customHeight="1">
      <c r="A410" s="41"/>
      <c r="B410" s="42"/>
      <c r="C410" s="266" t="s">
        <v>870</v>
      </c>
      <c r="D410" s="266" t="s">
        <v>329</v>
      </c>
      <c r="E410" s="267" t="s">
        <v>780</v>
      </c>
      <c r="F410" s="268" t="s">
        <v>781</v>
      </c>
      <c r="G410" s="269" t="s">
        <v>201</v>
      </c>
      <c r="H410" s="270">
        <v>19.440000000000001</v>
      </c>
      <c r="I410" s="271"/>
      <c r="J410" s="272">
        <f>ROUND(I410*H410,2)</f>
        <v>0</v>
      </c>
      <c r="K410" s="268" t="s">
        <v>285</v>
      </c>
      <c r="L410" s="273"/>
      <c r="M410" s="274" t="s">
        <v>44</v>
      </c>
      <c r="N410" s="275" t="s">
        <v>53</v>
      </c>
      <c r="O410" s="87"/>
      <c r="P410" s="239">
        <f>O410*H410</f>
        <v>0</v>
      </c>
      <c r="Q410" s="239">
        <v>0.001</v>
      </c>
      <c r="R410" s="239">
        <f>Q410*H410</f>
        <v>0.019440000000000002</v>
      </c>
      <c r="S410" s="239">
        <v>0</v>
      </c>
      <c r="T410" s="240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41" t="s">
        <v>455</v>
      </c>
      <c r="AT410" s="241" t="s">
        <v>329</v>
      </c>
      <c r="AU410" s="241" t="s">
        <v>91</v>
      </c>
      <c r="AY410" s="19" t="s">
        <v>280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9" t="s">
        <v>89</v>
      </c>
      <c r="BK410" s="242">
        <f>ROUND(I410*H410,2)</f>
        <v>0</v>
      </c>
      <c r="BL410" s="19" t="s">
        <v>374</v>
      </c>
      <c r="BM410" s="241" t="s">
        <v>871</v>
      </c>
    </row>
    <row r="411" s="13" customFormat="1">
      <c r="A411" s="13"/>
      <c r="B411" s="243"/>
      <c r="C411" s="244"/>
      <c r="D411" s="245" t="s">
        <v>288</v>
      </c>
      <c r="E411" s="244"/>
      <c r="F411" s="247" t="s">
        <v>872</v>
      </c>
      <c r="G411" s="244"/>
      <c r="H411" s="248">
        <v>19.440000000000001</v>
      </c>
      <c r="I411" s="249"/>
      <c r="J411" s="244"/>
      <c r="K411" s="244"/>
      <c r="L411" s="250"/>
      <c r="M411" s="251"/>
      <c r="N411" s="252"/>
      <c r="O411" s="252"/>
      <c r="P411" s="252"/>
      <c r="Q411" s="252"/>
      <c r="R411" s="252"/>
      <c r="S411" s="252"/>
      <c r="T411" s="25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4" t="s">
        <v>288</v>
      </c>
      <c r="AU411" s="254" t="s">
        <v>91</v>
      </c>
      <c r="AV411" s="13" t="s">
        <v>91</v>
      </c>
      <c r="AW411" s="13" t="s">
        <v>4</v>
      </c>
      <c r="AX411" s="13" t="s">
        <v>89</v>
      </c>
      <c r="AY411" s="254" t="s">
        <v>280</v>
      </c>
    </row>
    <row r="412" s="2" customFormat="1" ht="36" customHeight="1">
      <c r="A412" s="41"/>
      <c r="B412" s="42"/>
      <c r="C412" s="230" t="s">
        <v>873</v>
      </c>
      <c r="D412" s="230" t="s">
        <v>282</v>
      </c>
      <c r="E412" s="231" t="s">
        <v>874</v>
      </c>
      <c r="F412" s="232" t="s">
        <v>875</v>
      </c>
      <c r="G412" s="233" t="s">
        <v>201</v>
      </c>
      <c r="H412" s="234">
        <v>17.780000000000001</v>
      </c>
      <c r="I412" s="235"/>
      <c r="J412" s="236">
        <f>ROUND(I412*H412,2)</f>
        <v>0</v>
      </c>
      <c r="K412" s="232" t="s">
        <v>285</v>
      </c>
      <c r="L412" s="47"/>
      <c r="M412" s="237" t="s">
        <v>44</v>
      </c>
      <c r="N412" s="238" t="s">
        <v>53</v>
      </c>
      <c r="O412" s="87"/>
      <c r="P412" s="239">
        <f>O412*H412</f>
        <v>0</v>
      </c>
      <c r="Q412" s="239">
        <v>0.00050000000000000001</v>
      </c>
      <c r="R412" s="239">
        <f>Q412*H412</f>
        <v>0.0088900000000000003</v>
      </c>
      <c r="S412" s="239">
        <v>0</v>
      </c>
      <c r="T412" s="240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41" t="s">
        <v>374</v>
      </c>
      <c r="AT412" s="241" t="s">
        <v>282</v>
      </c>
      <c r="AU412" s="241" t="s">
        <v>91</v>
      </c>
      <c r="AY412" s="19" t="s">
        <v>280</v>
      </c>
      <c r="BE412" s="242">
        <f>IF(N412="základní",J412,0)</f>
        <v>0</v>
      </c>
      <c r="BF412" s="242">
        <f>IF(N412="snížená",J412,0)</f>
        <v>0</v>
      </c>
      <c r="BG412" s="242">
        <f>IF(N412="zákl. přenesená",J412,0)</f>
        <v>0</v>
      </c>
      <c r="BH412" s="242">
        <f>IF(N412="sníž. přenesená",J412,0)</f>
        <v>0</v>
      </c>
      <c r="BI412" s="242">
        <f>IF(N412="nulová",J412,0)</f>
        <v>0</v>
      </c>
      <c r="BJ412" s="19" t="s">
        <v>89</v>
      </c>
      <c r="BK412" s="242">
        <f>ROUND(I412*H412,2)</f>
        <v>0</v>
      </c>
      <c r="BL412" s="19" t="s">
        <v>374</v>
      </c>
      <c r="BM412" s="241" t="s">
        <v>876</v>
      </c>
    </row>
    <row r="413" s="13" customFormat="1">
      <c r="A413" s="13"/>
      <c r="B413" s="243"/>
      <c r="C413" s="244"/>
      <c r="D413" s="245" t="s">
        <v>288</v>
      </c>
      <c r="E413" s="246" t="s">
        <v>44</v>
      </c>
      <c r="F413" s="247" t="s">
        <v>877</v>
      </c>
      <c r="G413" s="244"/>
      <c r="H413" s="248">
        <v>17.780000000000001</v>
      </c>
      <c r="I413" s="249"/>
      <c r="J413" s="244"/>
      <c r="K413" s="244"/>
      <c r="L413" s="250"/>
      <c r="M413" s="251"/>
      <c r="N413" s="252"/>
      <c r="O413" s="252"/>
      <c r="P413" s="252"/>
      <c r="Q413" s="252"/>
      <c r="R413" s="252"/>
      <c r="S413" s="252"/>
      <c r="T413" s="25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4" t="s">
        <v>288</v>
      </c>
      <c r="AU413" s="254" t="s">
        <v>91</v>
      </c>
      <c r="AV413" s="13" t="s">
        <v>91</v>
      </c>
      <c r="AW413" s="13" t="s">
        <v>42</v>
      </c>
      <c r="AX413" s="13" t="s">
        <v>89</v>
      </c>
      <c r="AY413" s="254" t="s">
        <v>280</v>
      </c>
    </row>
    <row r="414" s="2" customFormat="1" ht="24" customHeight="1">
      <c r="A414" s="41"/>
      <c r="B414" s="42"/>
      <c r="C414" s="266" t="s">
        <v>878</v>
      </c>
      <c r="D414" s="266" t="s">
        <v>329</v>
      </c>
      <c r="E414" s="267" t="s">
        <v>790</v>
      </c>
      <c r="F414" s="268" t="s">
        <v>791</v>
      </c>
      <c r="G414" s="269" t="s">
        <v>201</v>
      </c>
      <c r="H414" s="270">
        <v>21.335999999999999</v>
      </c>
      <c r="I414" s="271"/>
      <c r="J414" s="272">
        <f>ROUND(I414*H414,2)</f>
        <v>0</v>
      </c>
      <c r="K414" s="268" t="s">
        <v>285</v>
      </c>
      <c r="L414" s="273"/>
      <c r="M414" s="274" t="s">
        <v>44</v>
      </c>
      <c r="N414" s="275" t="s">
        <v>53</v>
      </c>
      <c r="O414" s="87"/>
      <c r="P414" s="239">
        <f>O414*H414</f>
        <v>0</v>
      </c>
      <c r="Q414" s="239">
        <v>0.0019</v>
      </c>
      <c r="R414" s="239">
        <f>Q414*H414</f>
        <v>0.040538399999999995</v>
      </c>
      <c r="S414" s="239">
        <v>0</v>
      </c>
      <c r="T414" s="240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41" t="s">
        <v>455</v>
      </c>
      <c r="AT414" s="241" t="s">
        <v>329</v>
      </c>
      <c r="AU414" s="241" t="s">
        <v>91</v>
      </c>
      <c r="AY414" s="19" t="s">
        <v>280</v>
      </c>
      <c r="BE414" s="242">
        <f>IF(N414="základní",J414,0)</f>
        <v>0</v>
      </c>
      <c r="BF414" s="242">
        <f>IF(N414="snížená",J414,0)</f>
        <v>0</v>
      </c>
      <c r="BG414" s="242">
        <f>IF(N414="zákl. přenesená",J414,0)</f>
        <v>0</v>
      </c>
      <c r="BH414" s="242">
        <f>IF(N414="sníž. přenesená",J414,0)</f>
        <v>0</v>
      </c>
      <c r="BI414" s="242">
        <f>IF(N414="nulová",J414,0)</f>
        <v>0</v>
      </c>
      <c r="BJ414" s="19" t="s">
        <v>89</v>
      </c>
      <c r="BK414" s="242">
        <f>ROUND(I414*H414,2)</f>
        <v>0</v>
      </c>
      <c r="BL414" s="19" t="s">
        <v>374</v>
      </c>
      <c r="BM414" s="241" t="s">
        <v>879</v>
      </c>
    </row>
    <row r="415" s="13" customFormat="1">
      <c r="A415" s="13"/>
      <c r="B415" s="243"/>
      <c r="C415" s="244"/>
      <c r="D415" s="245" t="s">
        <v>288</v>
      </c>
      <c r="E415" s="244"/>
      <c r="F415" s="247" t="s">
        <v>880</v>
      </c>
      <c r="G415" s="244"/>
      <c r="H415" s="248">
        <v>21.335999999999999</v>
      </c>
      <c r="I415" s="249"/>
      <c r="J415" s="244"/>
      <c r="K415" s="244"/>
      <c r="L415" s="250"/>
      <c r="M415" s="251"/>
      <c r="N415" s="252"/>
      <c r="O415" s="252"/>
      <c r="P415" s="252"/>
      <c r="Q415" s="252"/>
      <c r="R415" s="252"/>
      <c r="S415" s="252"/>
      <c r="T415" s="25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4" t="s">
        <v>288</v>
      </c>
      <c r="AU415" s="254" t="s">
        <v>91</v>
      </c>
      <c r="AV415" s="13" t="s">
        <v>91</v>
      </c>
      <c r="AW415" s="13" t="s">
        <v>4</v>
      </c>
      <c r="AX415" s="13" t="s">
        <v>89</v>
      </c>
      <c r="AY415" s="254" t="s">
        <v>280</v>
      </c>
    </row>
    <row r="416" s="2" customFormat="1" ht="36" customHeight="1">
      <c r="A416" s="41"/>
      <c r="B416" s="42"/>
      <c r="C416" s="230" t="s">
        <v>881</v>
      </c>
      <c r="D416" s="230" t="s">
        <v>282</v>
      </c>
      <c r="E416" s="231" t="s">
        <v>882</v>
      </c>
      <c r="F416" s="232" t="s">
        <v>883</v>
      </c>
      <c r="G416" s="233" t="s">
        <v>763</v>
      </c>
      <c r="H416" s="300"/>
      <c r="I416" s="235"/>
      <c r="J416" s="236">
        <f>ROUND(I416*H416,2)</f>
        <v>0</v>
      </c>
      <c r="K416" s="232" t="s">
        <v>285</v>
      </c>
      <c r="L416" s="47"/>
      <c r="M416" s="237" t="s">
        <v>44</v>
      </c>
      <c r="N416" s="238" t="s">
        <v>53</v>
      </c>
      <c r="O416" s="87"/>
      <c r="P416" s="239">
        <f>O416*H416</f>
        <v>0</v>
      </c>
      <c r="Q416" s="239">
        <v>0</v>
      </c>
      <c r="R416" s="239">
        <f>Q416*H416</f>
        <v>0</v>
      </c>
      <c r="S416" s="239">
        <v>0</v>
      </c>
      <c r="T416" s="240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41" t="s">
        <v>374</v>
      </c>
      <c r="AT416" s="241" t="s">
        <v>282</v>
      </c>
      <c r="AU416" s="241" t="s">
        <v>91</v>
      </c>
      <c r="AY416" s="19" t="s">
        <v>280</v>
      </c>
      <c r="BE416" s="242">
        <f>IF(N416="základní",J416,0)</f>
        <v>0</v>
      </c>
      <c r="BF416" s="242">
        <f>IF(N416="snížená",J416,0)</f>
        <v>0</v>
      </c>
      <c r="BG416" s="242">
        <f>IF(N416="zákl. přenesená",J416,0)</f>
        <v>0</v>
      </c>
      <c r="BH416" s="242">
        <f>IF(N416="sníž. přenesená",J416,0)</f>
        <v>0</v>
      </c>
      <c r="BI416" s="242">
        <f>IF(N416="nulová",J416,0)</f>
        <v>0</v>
      </c>
      <c r="BJ416" s="19" t="s">
        <v>89</v>
      </c>
      <c r="BK416" s="242">
        <f>ROUND(I416*H416,2)</f>
        <v>0</v>
      </c>
      <c r="BL416" s="19" t="s">
        <v>374</v>
      </c>
      <c r="BM416" s="241" t="s">
        <v>884</v>
      </c>
    </row>
    <row r="417" s="12" customFormat="1" ht="22.8" customHeight="1">
      <c r="A417" s="12"/>
      <c r="B417" s="214"/>
      <c r="C417" s="215"/>
      <c r="D417" s="216" t="s">
        <v>81</v>
      </c>
      <c r="E417" s="228" t="s">
        <v>885</v>
      </c>
      <c r="F417" s="228" t="s">
        <v>886</v>
      </c>
      <c r="G417" s="215"/>
      <c r="H417" s="215"/>
      <c r="I417" s="218"/>
      <c r="J417" s="229">
        <f>BK417</f>
        <v>0</v>
      </c>
      <c r="K417" s="215"/>
      <c r="L417" s="220"/>
      <c r="M417" s="221"/>
      <c r="N417" s="222"/>
      <c r="O417" s="222"/>
      <c r="P417" s="223">
        <f>SUM(P418:P469)</f>
        <v>0</v>
      </c>
      <c r="Q417" s="222"/>
      <c r="R417" s="223">
        <f>SUM(R418:R469)</f>
        <v>1.0908792000000001</v>
      </c>
      <c r="S417" s="222"/>
      <c r="T417" s="224">
        <f>SUM(T418:T469)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25" t="s">
        <v>91</v>
      </c>
      <c r="AT417" s="226" t="s">
        <v>81</v>
      </c>
      <c r="AU417" s="226" t="s">
        <v>89</v>
      </c>
      <c r="AY417" s="225" t="s">
        <v>280</v>
      </c>
      <c r="BK417" s="227">
        <f>SUM(BK418:BK469)</f>
        <v>0</v>
      </c>
    </row>
    <row r="418" s="2" customFormat="1" ht="36" customHeight="1">
      <c r="A418" s="41"/>
      <c r="B418" s="42"/>
      <c r="C418" s="230" t="s">
        <v>887</v>
      </c>
      <c r="D418" s="230" t="s">
        <v>282</v>
      </c>
      <c r="E418" s="231" t="s">
        <v>888</v>
      </c>
      <c r="F418" s="232" t="s">
        <v>889</v>
      </c>
      <c r="G418" s="233" t="s">
        <v>201</v>
      </c>
      <c r="H418" s="234">
        <v>34.109999999999999</v>
      </c>
      <c r="I418" s="235"/>
      <c r="J418" s="236">
        <f>ROUND(I418*H418,2)</f>
        <v>0</v>
      </c>
      <c r="K418" s="232" t="s">
        <v>285</v>
      </c>
      <c r="L418" s="47"/>
      <c r="M418" s="237" t="s">
        <v>44</v>
      </c>
      <c r="N418" s="238" t="s">
        <v>53</v>
      </c>
      <c r="O418" s="87"/>
      <c r="P418" s="239">
        <f>O418*H418</f>
        <v>0</v>
      </c>
      <c r="Q418" s="239">
        <v>0</v>
      </c>
      <c r="R418" s="239">
        <f>Q418*H418</f>
        <v>0</v>
      </c>
      <c r="S418" s="239">
        <v>0</v>
      </c>
      <c r="T418" s="240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41" t="s">
        <v>374</v>
      </c>
      <c r="AT418" s="241" t="s">
        <v>282</v>
      </c>
      <c r="AU418" s="241" t="s">
        <v>91</v>
      </c>
      <c r="AY418" s="19" t="s">
        <v>280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9" t="s">
        <v>89</v>
      </c>
      <c r="BK418" s="242">
        <f>ROUND(I418*H418,2)</f>
        <v>0</v>
      </c>
      <c r="BL418" s="19" t="s">
        <v>374</v>
      </c>
      <c r="BM418" s="241" t="s">
        <v>890</v>
      </c>
    </row>
    <row r="419" s="15" customFormat="1">
      <c r="A419" s="15"/>
      <c r="B419" s="279"/>
      <c r="C419" s="280"/>
      <c r="D419" s="245" t="s">
        <v>288</v>
      </c>
      <c r="E419" s="281" t="s">
        <v>44</v>
      </c>
      <c r="F419" s="282" t="s">
        <v>590</v>
      </c>
      <c r="G419" s="280"/>
      <c r="H419" s="281" t="s">
        <v>44</v>
      </c>
      <c r="I419" s="283"/>
      <c r="J419" s="280"/>
      <c r="K419" s="280"/>
      <c r="L419" s="284"/>
      <c r="M419" s="285"/>
      <c r="N419" s="286"/>
      <c r="O419" s="286"/>
      <c r="P419" s="286"/>
      <c r="Q419" s="286"/>
      <c r="R419" s="286"/>
      <c r="S419" s="286"/>
      <c r="T419" s="287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88" t="s">
        <v>288</v>
      </c>
      <c r="AU419" s="288" t="s">
        <v>91</v>
      </c>
      <c r="AV419" s="15" t="s">
        <v>89</v>
      </c>
      <c r="AW419" s="15" t="s">
        <v>42</v>
      </c>
      <c r="AX419" s="15" t="s">
        <v>82</v>
      </c>
      <c r="AY419" s="288" t="s">
        <v>280</v>
      </c>
    </row>
    <row r="420" s="13" customFormat="1">
      <c r="A420" s="13"/>
      <c r="B420" s="243"/>
      <c r="C420" s="244"/>
      <c r="D420" s="245" t="s">
        <v>288</v>
      </c>
      <c r="E420" s="246" t="s">
        <v>44</v>
      </c>
      <c r="F420" s="247" t="s">
        <v>615</v>
      </c>
      <c r="G420" s="244"/>
      <c r="H420" s="248">
        <v>23.199999999999999</v>
      </c>
      <c r="I420" s="249"/>
      <c r="J420" s="244"/>
      <c r="K420" s="244"/>
      <c r="L420" s="250"/>
      <c r="M420" s="251"/>
      <c r="N420" s="252"/>
      <c r="O420" s="252"/>
      <c r="P420" s="252"/>
      <c r="Q420" s="252"/>
      <c r="R420" s="252"/>
      <c r="S420" s="252"/>
      <c r="T420" s="25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4" t="s">
        <v>288</v>
      </c>
      <c r="AU420" s="254" t="s">
        <v>91</v>
      </c>
      <c r="AV420" s="13" t="s">
        <v>91</v>
      </c>
      <c r="AW420" s="13" t="s">
        <v>42</v>
      </c>
      <c r="AX420" s="13" t="s">
        <v>82</v>
      </c>
      <c r="AY420" s="254" t="s">
        <v>280</v>
      </c>
    </row>
    <row r="421" s="13" customFormat="1">
      <c r="A421" s="13"/>
      <c r="B421" s="243"/>
      <c r="C421" s="244"/>
      <c r="D421" s="245" t="s">
        <v>288</v>
      </c>
      <c r="E421" s="246" t="s">
        <v>44</v>
      </c>
      <c r="F421" s="247" t="s">
        <v>891</v>
      </c>
      <c r="G421" s="244"/>
      <c r="H421" s="248">
        <v>-6.29</v>
      </c>
      <c r="I421" s="249"/>
      <c r="J421" s="244"/>
      <c r="K421" s="244"/>
      <c r="L421" s="250"/>
      <c r="M421" s="251"/>
      <c r="N421" s="252"/>
      <c r="O421" s="252"/>
      <c r="P421" s="252"/>
      <c r="Q421" s="252"/>
      <c r="R421" s="252"/>
      <c r="S421" s="252"/>
      <c r="T421" s="25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4" t="s">
        <v>288</v>
      </c>
      <c r="AU421" s="254" t="s">
        <v>91</v>
      </c>
      <c r="AV421" s="13" t="s">
        <v>91</v>
      </c>
      <c r="AW421" s="13" t="s">
        <v>42</v>
      </c>
      <c r="AX421" s="13" t="s">
        <v>82</v>
      </c>
      <c r="AY421" s="254" t="s">
        <v>280</v>
      </c>
    </row>
    <row r="422" s="16" customFormat="1">
      <c r="A422" s="16"/>
      <c r="B422" s="289"/>
      <c r="C422" s="290"/>
      <c r="D422" s="245" t="s">
        <v>288</v>
      </c>
      <c r="E422" s="291" t="s">
        <v>207</v>
      </c>
      <c r="F422" s="292" t="s">
        <v>617</v>
      </c>
      <c r="G422" s="290"/>
      <c r="H422" s="293">
        <v>16.91</v>
      </c>
      <c r="I422" s="294"/>
      <c r="J422" s="290"/>
      <c r="K422" s="290"/>
      <c r="L422" s="295"/>
      <c r="M422" s="296"/>
      <c r="N422" s="297"/>
      <c r="O422" s="297"/>
      <c r="P422" s="297"/>
      <c r="Q422" s="297"/>
      <c r="R422" s="297"/>
      <c r="S422" s="297"/>
      <c r="T422" s="298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99" t="s">
        <v>288</v>
      </c>
      <c r="AU422" s="299" t="s">
        <v>91</v>
      </c>
      <c r="AV422" s="16" t="s">
        <v>297</v>
      </c>
      <c r="AW422" s="16" t="s">
        <v>42</v>
      </c>
      <c r="AX422" s="16" t="s">
        <v>82</v>
      </c>
      <c r="AY422" s="299" t="s">
        <v>280</v>
      </c>
    </row>
    <row r="423" s="15" customFormat="1">
      <c r="A423" s="15"/>
      <c r="B423" s="279"/>
      <c r="C423" s="280"/>
      <c r="D423" s="245" t="s">
        <v>288</v>
      </c>
      <c r="E423" s="281" t="s">
        <v>44</v>
      </c>
      <c r="F423" s="282" t="s">
        <v>592</v>
      </c>
      <c r="G423" s="280"/>
      <c r="H423" s="281" t="s">
        <v>44</v>
      </c>
      <c r="I423" s="283"/>
      <c r="J423" s="280"/>
      <c r="K423" s="280"/>
      <c r="L423" s="284"/>
      <c r="M423" s="285"/>
      <c r="N423" s="286"/>
      <c r="O423" s="286"/>
      <c r="P423" s="286"/>
      <c r="Q423" s="286"/>
      <c r="R423" s="286"/>
      <c r="S423" s="286"/>
      <c r="T423" s="287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88" t="s">
        <v>288</v>
      </c>
      <c r="AU423" s="288" t="s">
        <v>91</v>
      </c>
      <c r="AV423" s="15" t="s">
        <v>89</v>
      </c>
      <c r="AW423" s="15" t="s">
        <v>42</v>
      </c>
      <c r="AX423" s="15" t="s">
        <v>82</v>
      </c>
      <c r="AY423" s="288" t="s">
        <v>280</v>
      </c>
    </row>
    <row r="424" s="13" customFormat="1">
      <c r="A424" s="13"/>
      <c r="B424" s="243"/>
      <c r="C424" s="244"/>
      <c r="D424" s="245" t="s">
        <v>288</v>
      </c>
      <c r="E424" s="246" t="s">
        <v>44</v>
      </c>
      <c r="F424" s="247" t="s">
        <v>892</v>
      </c>
      <c r="G424" s="244"/>
      <c r="H424" s="248">
        <v>17.199999999999999</v>
      </c>
      <c r="I424" s="249"/>
      <c r="J424" s="244"/>
      <c r="K424" s="244"/>
      <c r="L424" s="250"/>
      <c r="M424" s="251"/>
      <c r="N424" s="252"/>
      <c r="O424" s="252"/>
      <c r="P424" s="252"/>
      <c r="Q424" s="252"/>
      <c r="R424" s="252"/>
      <c r="S424" s="252"/>
      <c r="T424" s="25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4" t="s">
        <v>288</v>
      </c>
      <c r="AU424" s="254" t="s">
        <v>91</v>
      </c>
      <c r="AV424" s="13" t="s">
        <v>91</v>
      </c>
      <c r="AW424" s="13" t="s">
        <v>42</v>
      </c>
      <c r="AX424" s="13" t="s">
        <v>82</v>
      </c>
      <c r="AY424" s="254" t="s">
        <v>280</v>
      </c>
    </row>
    <row r="425" s="14" customFormat="1">
      <c r="A425" s="14"/>
      <c r="B425" s="255"/>
      <c r="C425" s="256"/>
      <c r="D425" s="245" t="s">
        <v>288</v>
      </c>
      <c r="E425" s="257" t="s">
        <v>44</v>
      </c>
      <c r="F425" s="258" t="s">
        <v>292</v>
      </c>
      <c r="G425" s="256"/>
      <c r="H425" s="259">
        <v>34.109999999999999</v>
      </c>
      <c r="I425" s="260"/>
      <c r="J425" s="256"/>
      <c r="K425" s="256"/>
      <c r="L425" s="261"/>
      <c r="M425" s="262"/>
      <c r="N425" s="263"/>
      <c r="O425" s="263"/>
      <c r="P425" s="263"/>
      <c r="Q425" s="263"/>
      <c r="R425" s="263"/>
      <c r="S425" s="263"/>
      <c r="T425" s="26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5" t="s">
        <v>288</v>
      </c>
      <c r="AU425" s="265" t="s">
        <v>91</v>
      </c>
      <c r="AV425" s="14" t="s">
        <v>286</v>
      </c>
      <c r="AW425" s="14" t="s">
        <v>42</v>
      </c>
      <c r="AX425" s="14" t="s">
        <v>89</v>
      </c>
      <c r="AY425" s="265" t="s">
        <v>280</v>
      </c>
    </row>
    <row r="426" s="2" customFormat="1" ht="24" customHeight="1">
      <c r="A426" s="41"/>
      <c r="B426" s="42"/>
      <c r="C426" s="266" t="s">
        <v>893</v>
      </c>
      <c r="D426" s="266" t="s">
        <v>329</v>
      </c>
      <c r="E426" s="267" t="s">
        <v>894</v>
      </c>
      <c r="F426" s="268" t="s">
        <v>895</v>
      </c>
      <c r="G426" s="269" t="s">
        <v>201</v>
      </c>
      <c r="H426" s="270">
        <v>17.544</v>
      </c>
      <c r="I426" s="271"/>
      <c r="J426" s="272">
        <f>ROUND(I426*H426,2)</f>
        <v>0</v>
      </c>
      <c r="K426" s="268" t="s">
        <v>285</v>
      </c>
      <c r="L426" s="273"/>
      <c r="M426" s="274" t="s">
        <v>44</v>
      </c>
      <c r="N426" s="275" t="s">
        <v>53</v>
      </c>
      <c r="O426" s="87"/>
      <c r="P426" s="239">
        <f>O426*H426</f>
        <v>0</v>
      </c>
      <c r="Q426" s="239">
        <v>0.00175</v>
      </c>
      <c r="R426" s="239">
        <f>Q426*H426</f>
        <v>0.030702</v>
      </c>
      <c r="S426" s="239">
        <v>0</v>
      </c>
      <c r="T426" s="240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41" t="s">
        <v>455</v>
      </c>
      <c r="AT426" s="241" t="s">
        <v>329</v>
      </c>
      <c r="AU426" s="241" t="s">
        <v>91</v>
      </c>
      <c r="AY426" s="19" t="s">
        <v>280</v>
      </c>
      <c r="BE426" s="242">
        <f>IF(N426="základní",J426,0)</f>
        <v>0</v>
      </c>
      <c r="BF426" s="242">
        <f>IF(N426="snížená",J426,0)</f>
        <v>0</v>
      </c>
      <c r="BG426" s="242">
        <f>IF(N426="zákl. přenesená",J426,0)</f>
        <v>0</v>
      </c>
      <c r="BH426" s="242">
        <f>IF(N426="sníž. přenesená",J426,0)</f>
        <v>0</v>
      </c>
      <c r="BI426" s="242">
        <f>IF(N426="nulová",J426,0)</f>
        <v>0</v>
      </c>
      <c r="BJ426" s="19" t="s">
        <v>89</v>
      </c>
      <c r="BK426" s="242">
        <f>ROUND(I426*H426,2)</f>
        <v>0</v>
      </c>
      <c r="BL426" s="19" t="s">
        <v>374</v>
      </c>
      <c r="BM426" s="241" t="s">
        <v>896</v>
      </c>
    </row>
    <row r="427" s="13" customFormat="1">
      <c r="A427" s="13"/>
      <c r="B427" s="243"/>
      <c r="C427" s="244"/>
      <c r="D427" s="245" t="s">
        <v>288</v>
      </c>
      <c r="E427" s="246" t="s">
        <v>44</v>
      </c>
      <c r="F427" s="247" t="s">
        <v>213</v>
      </c>
      <c r="G427" s="244"/>
      <c r="H427" s="248">
        <v>17.199999999999999</v>
      </c>
      <c r="I427" s="249"/>
      <c r="J427" s="244"/>
      <c r="K427" s="244"/>
      <c r="L427" s="250"/>
      <c r="M427" s="251"/>
      <c r="N427" s="252"/>
      <c r="O427" s="252"/>
      <c r="P427" s="252"/>
      <c r="Q427" s="252"/>
      <c r="R427" s="252"/>
      <c r="S427" s="252"/>
      <c r="T427" s="25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4" t="s">
        <v>288</v>
      </c>
      <c r="AU427" s="254" t="s">
        <v>91</v>
      </c>
      <c r="AV427" s="13" t="s">
        <v>91</v>
      </c>
      <c r="AW427" s="13" t="s">
        <v>42</v>
      </c>
      <c r="AX427" s="13" t="s">
        <v>89</v>
      </c>
      <c r="AY427" s="254" t="s">
        <v>280</v>
      </c>
    </row>
    <row r="428" s="13" customFormat="1">
      <c r="A428" s="13"/>
      <c r="B428" s="243"/>
      <c r="C428" s="244"/>
      <c r="D428" s="245" t="s">
        <v>288</v>
      </c>
      <c r="E428" s="244"/>
      <c r="F428" s="247" t="s">
        <v>897</v>
      </c>
      <c r="G428" s="244"/>
      <c r="H428" s="248">
        <v>17.544</v>
      </c>
      <c r="I428" s="249"/>
      <c r="J428" s="244"/>
      <c r="K428" s="244"/>
      <c r="L428" s="250"/>
      <c r="M428" s="251"/>
      <c r="N428" s="252"/>
      <c r="O428" s="252"/>
      <c r="P428" s="252"/>
      <c r="Q428" s="252"/>
      <c r="R428" s="252"/>
      <c r="S428" s="252"/>
      <c r="T428" s="25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4" t="s">
        <v>288</v>
      </c>
      <c r="AU428" s="254" t="s">
        <v>91</v>
      </c>
      <c r="AV428" s="13" t="s">
        <v>91</v>
      </c>
      <c r="AW428" s="13" t="s">
        <v>4</v>
      </c>
      <c r="AX428" s="13" t="s">
        <v>89</v>
      </c>
      <c r="AY428" s="254" t="s">
        <v>280</v>
      </c>
    </row>
    <row r="429" s="2" customFormat="1" ht="24" customHeight="1">
      <c r="A429" s="41"/>
      <c r="B429" s="42"/>
      <c r="C429" s="266" t="s">
        <v>898</v>
      </c>
      <c r="D429" s="266" t="s">
        <v>329</v>
      </c>
      <c r="E429" s="267" t="s">
        <v>899</v>
      </c>
      <c r="F429" s="268" t="s">
        <v>900</v>
      </c>
      <c r="G429" s="269" t="s">
        <v>201</v>
      </c>
      <c r="H429" s="270">
        <v>17.248000000000001</v>
      </c>
      <c r="I429" s="271"/>
      <c r="J429" s="272">
        <f>ROUND(I429*H429,2)</f>
        <v>0</v>
      </c>
      <c r="K429" s="268" t="s">
        <v>285</v>
      </c>
      <c r="L429" s="273"/>
      <c r="M429" s="274" t="s">
        <v>44</v>
      </c>
      <c r="N429" s="275" t="s">
        <v>53</v>
      </c>
      <c r="O429" s="87"/>
      <c r="P429" s="239">
        <f>O429*H429</f>
        <v>0</v>
      </c>
      <c r="Q429" s="239">
        <v>0.0028</v>
      </c>
      <c r="R429" s="239">
        <f>Q429*H429</f>
        <v>0.048294400000000001</v>
      </c>
      <c r="S429" s="239">
        <v>0</v>
      </c>
      <c r="T429" s="240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41" t="s">
        <v>455</v>
      </c>
      <c r="AT429" s="241" t="s">
        <v>329</v>
      </c>
      <c r="AU429" s="241" t="s">
        <v>91</v>
      </c>
      <c r="AY429" s="19" t="s">
        <v>280</v>
      </c>
      <c r="BE429" s="242">
        <f>IF(N429="základní",J429,0)</f>
        <v>0</v>
      </c>
      <c r="BF429" s="242">
        <f>IF(N429="snížená",J429,0)</f>
        <v>0</v>
      </c>
      <c r="BG429" s="242">
        <f>IF(N429="zákl. přenesená",J429,0)</f>
        <v>0</v>
      </c>
      <c r="BH429" s="242">
        <f>IF(N429="sníž. přenesená",J429,0)</f>
        <v>0</v>
      </c>
      <c r="BI429" s="242">
        <f>IF(N429="nulová",J429,0)</f>
        <v>0</v>
      </c>
      <c r="BJ429" s="19" t="s">
        <v>89</v>
      </c>
      <c r="BK429" s="242">
        <f>ROUND(I429*H429,2)</f>
        <v>0</v>
      </c>
      <c r="BL429" s="19" t="s">
        <v>374</v>
      </c>
      <c r="BM429" s="241" t="s">
        <v>901</v>
      </c>
    </row>
    <row r="430" s="13" customFormat="1">
      <c r="A430" s="13"/>
      <c r="B430" s="243"/>
      <c r="C430" s="244"/>
      <c r="D430" s="245" t="s">
        <v>288</v>
      </c>
      <c r="E430" s="246" t="s">
        <v>44</v>
      </c>
      <c r="F430" s="247" t="s">
        <v>207</v>
      </c>
      <c r="G430" s="244"/>
      <c r="H430" s="248">
        <v>16.91</v>
      </c>
      <c r="I430" s="249"/>
      <c r="J430" s="244"/>
      <c r="K430" s="244"/>
      <c r="L430" s="250"/>
      <c r="M430" s="251"/>
      <c r="N430" s="252"/>
      <c r="O430" s="252"/>
      <c r="P430" s="252"/>
      <c r="Q430" s="252"/>
      <c r="R430" s="252"/>
      <c r="S430" s="252"/>
      <c r="T430" s="25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4" t="s">
        <v>288</v>
      </c>
      <c r="AU430" s="254" t="s">
        <v>91</v>
      </c>
      <c r="AV430" s="13" t="s">
        <v>91</v>
      </c>
      <c r="AW430" s="13" t="s">
        <v>42</v>
      </c>
      <c r="AX430" s="13" t="s">
        <v>89</v>
      </c>
      <c r="AY430" s="254" t="s">
        <v>280</v>
      </c>
    </row>
    <row r="431" s="13" customFormat="1">
      <c r="A431" s="13"/>
      <c r="B431" s="243"/>
      <c r="C431" s="244"/>
      <c r="D431" s="245" t="s">
        <v>288</v>
      </c>
      <c r="E431" s="244"/>
      <c r="F431" s="247" t="s">
        <v>902</v>
      </c>
      <c r="G431" s="244"/>
      <c r="H431" s="248">
        <v>17.248000000000001</v>
      </c>
      <c r="I431" s="249"/>
      <c r="J431" s="244"/>
      <c r="K431" s="244"/>
      <c r="L431" s="250"/>
      <c r="M431" s="251"/>
      <c r="N431" s="252"/>
      <c r="O431" s="252"/>
      <c r="P431" s="252"/>
      <c r="Q431" s="252"/>
      <c r="R431" s="252"/>
      <c r="S431" s="252"/>
      <c r="T431" s="25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4" t="s">
        <v>288</v>
      </c>
      <c r="AU431" s="254" t="s">
        <v>91</v>
      </c>
      <c r="AV431" s="13" t="s">
        <v>91</v>
      </c>
      <c r="AW431" s="13" t="s">
        <v>4</v>
      </c>
      <c r="AX431" s="13" t="s">
        <v>89</v>
      </c>
      <c r="AY431" s="254" t="s">
        <v>280</v>
      </c>
    </row>
    <row r="432" s="2" customFormat="1" ht="24" customHeight="1">
      <c r="A432" s="41"/>
      <c r="B432" s="42"/>
      <c r="C432" s="230" t="s">
        <v>903</v>
      </c>
      <c r="D432" s="230" t="s">
        <v>282</v>
      </c>
      <c r="E432" s="231" t="s">
        <v>904</v>
      </c>
      <c r="F432" s="232" t="s">
        <v>905</v>
      </c>
      <c r="G432" s="233" t="s">
        <v>218</v>
      </c>
      <c r="H432" s="234">
        <v>60.899999999999999</v>
      </c>
      <c r="I432" s="235"/>
      <c r="J432" s="236">
        <f>ROUND(I432*H432,2)</f>
        <v>0</v>
      </c>
      <c r="K432" s="232" t="s">
        <v>285</v>
      </c>
      <c r="L432" s="47"/>
      <c r="M432" s="237" t="s">
        <v>44</v>
      </c>
      <c r="N432" s="238" t="s">
        <v>53</v>
      </c>
      <c r="O432" s="87"/>
      <c r="P432" s="239">
        <f>O432*H432</f>
        <v>0</v>
      </c>
      <c r="Q432" s="239">
        <v>0</v>
      </c>
      <c r="R432" s="239">
        <f>Q432*H432</f>
        <v>0</v>
      </c>
      <c r="S432" s="239">
        <v>0</v>
      </c>
      <c r="T432" s="240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41" t="s">
        <v>374</v>
      </c>
      <c r="AT432" s="241" t="s">
        <v>282</v>
      </c>
      <c r="AU432" s="241" t="s">
        <v>91</v>
      </c>
      <c r="AY432" s="19" t="s">
        <v>280</v>
      </c>
      <c r="BE432" s="242">
        <f>IF(N432="základní",J432,0)</f>
        <v>0</v>
      </c>
      <c r="BF432" s="242">
        <f>IF(N432="snížená",J432,0)</f>
        <v>0</v>
      </c>
      <c r="BG432" s="242">
        <f>IF(N432="zákl. přenesená",J432,0)</f>
        <v>0</v>
      </c>
      <c r="BH432" s="242">
        <f>IF(N432="sníž. přenesená",J432,0)</f>
        <v>0</v>
      </c>
      <c r="BI432" s="242">
        <f>IF(N432="nulová",J432,0)</f>
        <v>0</v>
      </c>
      <c r="BJ432" s="19" t="s">
        <v>89</v>
      </c>
      <c r="BK432" s="242">
        <f>ROUND(I432*H432,2)</f>
        <v>0</v>
      </c>
      <c r="BL432" s="19" t="s">
        <v>374</v>
      </c>
      <c r="BM432" s="241" t="s">
        <v>906</v>
      </c>
    </row>
    <row r="433" s="15" customFormat="1">
      <c r="A433" s="15"/>
      <c r="B433" s="279"/>
      <c r="C433" s="280"/>
      <c r="D433" s="245" t="s">
        <v>288</v>
      </c>
      <c r="E433" s="281" t="s">
        <v>44</v>
      </c>
      <c r="F433" s="282" t="s">
        <v>590</v>
      </c>
      <c r="G433" s="280"/>
      <c r="H433" s="281" t="s">
        <v>44</v>
      </c>
      <c r="I433" s="283"/>
      <c r="J433" s="280"/>
      <c r="K433" s="280"/>
      <c r="L433" s="284"/>
      <c r="M433" s="285"/>
      <c r="N433" s="286"/>
      <c r="O433" s="286"/>
      <c r="P433" s="286"/>
      <c r="Q433" s="286"/>
      <c r="R433" s="286"/>
      <c r="S433" s="286"/>
      <c r="T433" s="287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88" t="s">
        <v>288</v>
      </c>
      <c r="AU433" s="288" t="s">
        <v>91</v>
      </c>
      <c r="AV433" s="15" t="s">
        <v>89</v>
      </c>
      <c r="AW433" s="15" t="s">
        <v>42</v>
      </c>
      <c r="AX433" s="15" t="s">
        <v>82</v>
      </c>
      <c r="AY433" s="288" t="s">
        <v>280</v>
      </c>
    </row>
    <row r="434" s="13" customFormat="1">
      <c r="A434" s="13"/>
      <c r="B434" s="243"/>
      <c r="C434" s="244"/>
      <c r="D434" s="245" t="s">
        <v>288</v>
      </c>
      <c r="E434" s="246" t="s">
        <v>44</v>
      </c>
      <c r="F434" s="247" t="s">
        <v>907</v>
      </c>
      <c r="G434" s="244"/>
      <c r="H434" s="248">
        <v>44.899999999999999</v>
      </c>
      <c r="I434" s="249"/>
      <c r="J434" s="244"/>
      <c r="K434" s="244"/>
      <c r="L434" s="250"/>
      <c r="M434" s="251"/>
      <c r="N434" s="252"/>
      <c r="O434" s="252"/>
      <c r="P434" s="252"/>
      <c r="Q434" s="252"/>
      <c r="R434" s="252"/>
      <c r="S434" s="252"/>
      <c r="T434" s="25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4" t="s">
        <v>288</v>
      </c>
      <c r="AU434" s="254" t="s">
        <v>91</v>
      </c>
      <c r="AV434" s="13" t="s">
        <v>91</v>
      </c>
      <c r="AW434" s="13" t="s">
        <v>42</v>
      </c>
      <c r="AX434" s="13" t="s">
        <v>82</v>
      </c>
      <c r="AY434" s="254" t="s">
        <v>280</v>
      </c>
    </row>
    <row r="435" s="15" customFormat="1">
      <c r="A435" s="15"/>
      <c r="B435" s="279"/>
      <c r="C435" s="280"/>
      <c r="D435" s="245" t="s">
        <v>288</v>
      </c>
      <c r="E435" s="281" t="s">
        <v>44</v>
      </c>
      <c r="F435" s="282" t="s">
        <v>592</v>
      </c>
      <c r="G435" s="280"/>
      <c r="H435" s="281" t="s">
        <v>44</v>
      </c>
      <c r="I435" s="283"/>
      <c r="J435" s="280"/>
      <c r="K435" s="280"/>
      <c r="L435" s="284"/>
      <c r="M435" s="285"/>
      <c r="N435" s="286"/>
      <c r="O435" s="286"/>
      <c r="P435" s="286"/>
      <c r="Q435" s="286"/>
      <c r="R435" s="286"/>
      <c r="S435" s="286"/>
      <c r="T435" s="287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88" t="s">
        <v>288</v>
      </c>
      <c r="AU435" s="288" t="s">
        <v>91</v>
      </c>
      <c r="AV435" s="15" t="s">
        <v>89</v>
      </c>
      <c r="AW435" s="15" t="s">
        <v>42</v>
      </c>
      <c r="AX435" s="15" t="s">
        <v>82</v>
      </c>
      <c r="AY435" s="288" t="s">
        <v>280</v>
      </c>
    </row>
    <row r="436" s="13" customFormat="1">
      <c r="A436" s="13"/>
      <c r="B436" s="243"/>
      <c r="C436" s="244"/>
      <c r="D436" s="245" t="s">
        <v>288</v>
      </c>
      <c r="E436" s="246" t="s">
        <v>44</v>
      </c>
      <c r="F436" s="247" t="s">
        <v>908</v>
      </c>
      <c r="G436" s="244"/>
      <c r="H436" s="248">
        <v>16</v>
      </c>
      <c r="I436" s="249"/>
      <c r="J436" s="244"/>
      <c r="K436" s="244"/>
      <c r="L436" s="250"/>
      <c r="M436" s="251"/>
      <c r="N436" s="252"/>
      <c r="O436" s="252"/>
      <c r="P436" s="252"/>
      <c r="Q436" s="252"/>
      <c r="R436" s="252"/>
      <c r="S436" s="252"/>
      <c r="T436" s="25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4" t="s">
        <v>288</v>
      </c>
      <c r="AU436" s="254" t="s">
        <v>91</v>
      </c>
      <c r="AV436" s="13" t="s">
        <v>91</v>
      </c>
      <c r="AW436" s="13" t="s">
        <v>42</v>
      </c>
      <c r="AX436" s="13" t="s">
        <v>82</v>
      </c>
      <c r="AY436" s="254" t="s">
        <v>280</v>
      </c>
    </row>
    <row r="437" s="14" customFormat="1">
      <c r="A437" s="14"/>
      <c r="B437" s="255"/>
      <c r="C437" s="256"/>
      <c r="D437" s="245" t="s">
        <v>288</v>
      </c>
      <c r="E437" s="257" t="s">
        <v>44</v>
      </c>
      <c r="F437" s="258" t="s">
        <v>292</v>
      </c>
      <c r="G437" s="256"/>
      <c r="H437" s="259">
        <v>60.899999999999999</v>
      </c>
      <c r="I437" s="260"/>
      <c r="J437" s="256"/>
      <c r="K437" s="256"/>
      <c r="L437" s="261"/>
      <c r="M437" s="262"/>
      <c r="N437" s="263"/>
      <c r="O437" s="263"/>
      <c r="P437" s="263"/>
      <c r="Q437" s="263"/>
      <c r="R437" s="263"/>
      <c r="S437" s="263"/>
      <c r="T437" s="26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5" t="s">
        <v>288</v>
      </c>
      <c r="AU437" s="265" t="s">
        <v>91</v>
      </c>
      <c r="AV437" s="14" t="s">
        <v>286</v>
      </c>
      <c r="AW437" s="14" t="s">
        <v>42</v>
      </c>
      <c r="AX437" s="14" t="s">
        <v>89</v>
      </c>
      <c r="AY437" s="265" t="s">
        <v>280</v>
      </c>
    </row>
    <row r="438" s="2" customFormat="1" ht="24" customHeight="1">
      <c r="A438" s="41"/>
      <c r="B438" s="42"/>
      <c r="C438" s="266" t="s">
        <v>909</v>
      </c>
      <c r="D438" s="266" t="s">
        <v>329</v>
      </c>
      <c r="E438" s="267" t="s">
        <v>910</v>
      </c>
      <c r="F438" s="268" t="s">
        <v>911</v>
      </c>
      <c r="G438" s="269" t="s">
        <v>218</v>
      </c>
      <c r="H438" s="270">
        <v>44.899999999999999</v>
      </c>
      <c r="I438" s="271"/>
      <c r="J438" s="272">
        <f>ROUND(I438*H438,2)</f>
        <v>0</v>
      </c>
      <c r="K438" s="268" t="s">
        <v>285</v>
      </c>
      <c r="L438" s="273"/>
      <c r="M438" s="274" t="s">
        <v>44</v>
      </c>
      <c r="N438" s="275" t="s">
        <v>53</v>
      </c>
      <c r="O438" s="87"/>
      <c r="P438" s="239">
        <f>O438*H438</f>
        <v>0</v>
      </c>
      <c r="Q438" s="239">
        <v>2.0000000000000002E-05</v>
      </c>
      <c r="R438" s="239">
        <f>Q438*H438</f>
        <v>0.00089800000000000004</v>
      </c>
      <c r="S438" s="239">
        <v>0</v>
      </c>
      <c r="T438" s="240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41" t="s">
        <v>455</v>
      </c>
      <c r="AT438" s="241" t="s">
        <v>329</v>
      </c>
      <c r="AU438" s="241" t="s">
        <v>91</v>
      </c>
      <c r="AY438" s="19" t="s">
        <v>280</v>
      </c>
      <c r="BE438" s="242">
        <f>IF(N438="základní",J438,0)</f>
        <v>0</v>
      </c>
      <c r="BF438" s="242">
        <f>IF(N438="snížená",J438,0)</f>
        <v>0</v>
      </c>
      <c r="BG438" s="242">
        <f>IF(N438="zákl. přenesená",J438,0)</f>
        <v>0</v>
      </c>
      <c r="BH438" s="242">
        <f>IF(N438="sníž. přenesená",J438,0)</f>
        <v>0</v>
      </c>
      <c r="BI438" s="242">
        <f>IF(N438="nulová",J438,0)</f>
        <v>0</v>
      </c>
      <c r="BJ438" s="19" t="s">
        <v>89</v>
      </c>
      <c r="BK438" s="242">
        <f>ROUND(I438*H438,2)</f>
        <v>0</v>
      </c>
      <c r="BL438" s="19" t="s">
        <v>374</v>
      </c>
      <c r="BM438" s="241" t="s">
        <v>912</v>
      </c>
    </row>
    <row r="439" s="2" customFormat="1" ht="24" customHeight="1">
      <c r="A439" s="41"/>
      <c r="B439" s="42"/>
      <c r="C439" s="266" t="s">
        <v>913</v>
      </c>
      <c r="D439" s="266" t="s">
        <v>329</v>
      </c>
      <c r="E439" s="267" t="s">
        <v>914</v>
      </c>
      <c r="F439" s="268" t="s">
        <v>915</v>
      </c>
      <c r="G439" s="269" t="s">
        <v>218</v>
      </c>
      <c r="H439" s="270">
        <v>16</v>
      </c>
      <c r="I439" s="271"/>
      <c r="J439" s="272">
        <f>ROUND(I439*H439,2)</f>
        <v>0</v>
      </c>
      <c r="K439" s="268" t="s">
        <v>285</v>
      </c>
      <c r="L439" s="273"/>
      <c r="M439" s="274" t="s">
        <v>44</v>
      </c>
      <c r="N439" s="275" t="s">
        <v>53</v>
      </c>
      <c r="O439" s="87"/>
      <c r="P439" s="239">
        <f>O439*H439</f>
        <v>0</v>
      </c>
      <c r="Q439" s="239">
        <v>5.0000000000000002E-05</v>
      </c>
      <c r="R439" s="239">
        <f>Q439*H439</f>
        <v>0.00080000000000000004</v>
      </c>
      <c r="S439" s="239">
        <v>0</v>
      </c>
      <c r="T439" s="240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41" t="s">
        <v>455</v>
      </c>
      <c r="AT439" s="241" t="s">
        <v>329</v>
      </c>
      <c r="AU439" s="241" t="s">
        <v>91</v>
      </c>
      <c r="AY439" s="19" t="s">
        <v>280</v>
      </c>
      <c r="BE439" s="242">
        <f>IF(N439="základní",J439,0)</f>
        <v>0</v>
      </c>
      <c r="BF439" s="242">
        <f>IF(N439="snížená",J439,0)</f>
        <v>0</v>
      </c>
      <c r="BG439" s="242">
        <f>IF(N439="zákl. přenesená",J439,0)</f>
        <v>0</v>
      </c>
      <c r="BH439" s="242">
        <f>IF(N439="sníž. přenesená",J439,0)</f>
        <v>0</v>
      </c>
      <c r="BI439" s="242">
        <f>IF(N439="nulová",J439,0)</f>
        <v>0</v>
      </c>
      <c r="BJ439" s="19" t="s">
        <v>89</v>
      </c>
      <c r="BK439" s="242">
        <f>ROUND(I439*H439,2)</f>
        <v>0</v>
      </c>
      <c r="BL439" s="19" t="s">
        <v>374</v>
      </c>
      <c r="BM439" s="241" t="s">
        <v>916</v>
      </c>
    </row>
    <row r="440" s="2" customFormat="1" ht="36" customHeight="1">
      <c r="A440" s="41"/>
      <c r="B440" s="42"/>
      <c r="C440" s="230" t="s">
        <v>917</v>
      </c>
      <c r="D440" s="230" t="s">
        <v>282</v>
      </c>
      <c r="E440" s="231" t="s">
        <v>918</v>
      </c>
      <c r="F440" s="232" t="s">
        <v>919</v>
      </c>
      <c r="G440" s="233" t="s">
        <v>201</v>
      </c>
      <c r="H440" s="234">
        <v>49.159999999999997</v>
      </c>
      <c r="I440" s="235"/>
      <c r="J440" s="236">
        <f>ROUND(I440*H440,2)</f>
        <v>0</v>
      </c>
      <c r="K440" s="232" t="s">
        <v>285</v>
      </c>
      <c r="L440" s="47"/>
      <c r="M440" s="237" t="s">
        <v>44</v>
      </c>
      <c r="N440" s="238" t="s">
        <v>53</v>
      </c>
      <c r="O440" s="87"/>
      <c r="P440" s="239">
        <f>O440*H440</f>
        <v>0</v>
      </c>
      <c r="Q440" s="239">
        <v>0.0060600000000000003</v>
      </c>
      <c r="R440" s="239">
        <f>Q440*H440</f>
        <v>0.2979096</v>
      </c>
      <c r="S440" s="239">
        <v>0</v>
      </c>
      <c r="T440" s="240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41" t="s">
        <v>374</v>
      </c>
      <c r="AT440" s="241" t="s">
        <v>282</v>
      </c>
      <c r="AU440" s="241" t="s">
        <v>91</v>
      </c>
      <c r="AY440" s="19" t="s">
        <v>280</v>
      </c>
      <c r="BE440" s="242">
        <f>IF(N440="základní",J440,0)</f>
        <v>0</v>
      </c>
      <c r="BF440" s="242">
        <f>IF(N440="snížená",J440,0)</f>
        <v>0</v>
      </c>
      <c r="BG440" s="242">
        <f>IF(N440="zákl. přenesená",J440,0)</f>
        <v>0</v>
      </c>
      <c r="BH440" s="242">
        <f>IF(N440="sníž. přenesená",J440,0)</f>
        <v>0</v>
      </c>
      <c r="BI440" s="242">
        <f>IF(N440="nulová",J440,0)</f>
        <v>0</v>
      </c>
      <c r="BJ440" s="19" t="s">
        <v>89</v>
      </c>
      <c r="BK440" s="242">
        <f>ROUND(I440*H440,2)</f>
        <v>0</v>
      </c>
      <c r="BL440" s="19" t="s">
        <v>374</v>
      </c>
      <c r="BM440" s="241" t="s">
        <v>920</v>
      </c>
    </row>
    <row r="441" s="15" customFormat="1">
      <c r="A441" s="15"/>
      <c r="B441" s="279"/>
      <c r="C441" s="280"/>
      <c r="D441" s="245" t="s">
        <v>288</v>
      </c>
      <c r="E441" s="281" t="s">
        <v>44</v>
      </c>
      <c r="F441" s="282" t="s">
        <v>921</v>
      </c>
      <c r="G441" s="280"/>
      <c r="H441" s="281" t="s">
        <v>44</v>
      </c>
      <c r="I441" s="283"/>
      <c r="J441" s="280"/>
      <c r="K441" s="280"/>
      <c r="L441" s="284"/>
      <c r="M441" s="285"/>
      <c r="N441" s="286"/>
      <c r="O441" s="286"/>
      <c r="P441" s="286"/>
      <c r="Q441" s="286"/>
      <c r="R441" s="286"/>
      <c r="S441" s="286"/>
      <c r="T441" s="287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88" t="s">
        <v>288</v>
      </c>
      <c r="AU441" s="288" t="s">
        <v>91</v>
      </c>
      <c r="AV441" s="15" t="s">
        <v>89</v>
      </c>
      <c r="AW441" s="15" t="s">
        <v>42</v>
      </c>
      <c r="AX441" s="15" t="s">
        <v>82</v>
      </c>
      <c r="AY441" s="288" t="s">
        <v>280</v>
      </c>
    </row>
    <row r="442" s="13" customFormat="1">
      <c r="A442" s="13"/>
      <c r="B442" s="243"/>
      <c r="C442" s="244"/>
      <c r="D442" s="245" t="s">
        <v>288</v>
      </c>
      <c r="E442" s="246" t="s">
        <v>44</v>
      </c>
      <c r="F442" s="247" t="s">
        <v>922</v>
      </c>
      <c r="G442" s="244"/>
      <c r="H442" s="248">
        <v>38.350000000000001</v>
      </c>
      <c r="I442" s="249"/>
      <c r="J442" s="244"/>
      <c r="K442" s="244"/>
      <c r="L442" s="250"/>
      <c r="M442" s="251"/>
      <c r="N442" s="252"/>
      <c r="O442" s="252"/>
      <c r="P442" s="252"/>
      <c r="Q442" s="252"/>
      <c r="R442" s="252"/>
      <c r="S442" s="252"/>
      <c r="T442" s="25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4" t="s">
        <v>288</v>
      </c>
      <c r="AU442" s="254" t="s">
        <v>91</v>
      </c>
      <c r="AV442" s="13" t="s">
        <v>91</v>
      </c>
      <c r="AW442" s="13" t="s">
        <v>42</v>
      </c>
      <c r="AX442" s="13" t="s">
        <v>82</v>
      </c>
      <c r="AY442" s="254" t="s">
        <v>280</v>
      </c>
    </row>
    <row r="443" s="13" customFormat="1">
      <c r="A443" s="13"/>
      <c r="B443" s="243"/>
      <c r="C443" s="244"/>
      <c r="D443" s="245" t="s">
        <v>288</v>
      </c>
      <c r="E443" s="246" t="s">
        <v>44</v>
      </c>
      <c r="F443" s="247" t="s">
        <v>923</v>
      </c>
      <c r="G443" s="244"/>
      <c r="H443" s="248">
        <v>-0.98999999999999999</v>
      </c>
      <c r="I443" s="249"/>
      <c r="J443" s="244"/>
      <c r="K443" s="244"/>
      <c r="L443" s="250"/>
      <c r="M443" s="251"/>
      <c r="N443" s="252"/>
      <c r="O443" s="252"/>
      <c r="P443" s="252"/>
      <c r="Q443" s="252"/>
      <c r="R443" s="252"/>
      <c r="S443" s="252"/>
      <c r="T443" s="25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4" t="s">
        <v>288</v>
      </c>
      <c r="AU443" s="254" t="s">
        <v>91</v>
      </c>
      <c r="AV443" s="13" t="s">
        <v>91</v>
      </c>
      <c r="AW443" s="13" t="s">
        <v>42</v>
      </c>
      <c r="AX443" s="13" t="s">
        <v>82</v>
      </c>
      <c r="AY443" s="254" t="s">
        <v>280</v>
      </c>
    </row>
    <row r="444" s="15" customFormat="1">
      <c r="A444" s="15"/>
      <c r="B444" s="279"/>
      <c r="C444" s="280"/>
      <c r="D444" s="245" t="s">
        <v>288</v>
      </c>
      <c r="E444" s="281" t="s">
        <v>44</v>
      </c>
      <c r="F444" s="282" t="s">
        <v>924</v>
      </c>
      <c r="G444" s="280"/>
      <c r="H444" s="281" t="s">
        <v>44</v>
      </c>
      <c r="I444" s="283"/>
      <c r="J444" s="280"/>
      <c r="K444" s="280"/>
      <c r="L444" s="284"/>
      <c r="M444" s="285"/>
      <c r="N444" s="286"/>
      <c r="O444" s="286"/>
      <c r="P444" s="286"/>
      <c r="Q444" s="286"/>
      <c r="R444" s="286"/>
      <c r="S444" s="286"/>
      <c r="T444" s="287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88" t="s">
        <v>288</v>
      </c>
      <c r="AU444" s="288" t="s">
        <v>91</v>
      </c>
      <c r="AV444" s="15" t="s">
        <v>89</v>
      </c>
      <c r="AW444" s="15" t="s">
        <v>42</v>
      </c>
      <c r="AX444" s="15" t="s">
        <v>82</v>
      </c>
      <c r="AY444" s="288" t="s">
        <v>280</v>
      </c>
    </row>
    <row r="445" s="13" customFormat="1">
      <c r="A445" s="13"/>
      <c r="B445" s="243"/>
      <c r="C445" s="244"/>
      <c r="D445" s="245" t="s">
        <v>288</v>
      </c>
      <c r="E445" s="246" t="s">
        <v>44</v>
      </c>
      <c r="F445" s="247" t="s">
        <v>925</v>
      </c>
      <c r="G445" s="244"/>
      <c r="H445" s="248">
        <v>9.9600000000000009</v>
      </c>
      <c r="I445" s="249"/>
      <c r="J445" s="244"/>
      <c r="K445" s="244"/>
      <c r="L445" s="250"/>
      <c r="M445" s="251"/>
      <c r="N445" s="252"/>
      <c r="O445" s="252"/>
      <c r="P445" s="252"/>
      <c r="Q445" s="252"/>
      <c r="R445" s="252"/>
      <c r="S445" s="252"/>
      <c r="T445" s="25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4" t="s">
        <v>288</v>
      </c>
      <c r="AU445" s="254" t="s">
        <v>91</v>
      </c>
      <c r="AV445" s="13" t="s">
        <v>91</v>
      </c>
      <c r="AW445" s="13" t="s">
        <v>42</v>
      </c>
      <c r="AX445" s="13" t="s">
        <v>82</v>
      </c>
      <c r="AY445" s="254" t="s">
        <v>280</v>
      </c>
    </row>
    <row r="446" s="15" customFormat="1">
      <c r="A446" s="15"/>
      <c r="B446" s="279"/>
      <c r="C446" s="280"/>
      <c r="D446" s="245" t="s">
        <v>288</v>
      </c>
      <c r="E446" s="281" t="s">
        <v>44</v>
      </c>
      <c r="F446" s="282" t="s">
        <v>926</v>
      </c>
      <c r="G446" s="280"/>
      <c r="H446" s="281" t="s">
        <v>44</v>
      </c>
      <c r="I446" s="283"/>
      <c r="J446" s="280"/>
      <c r="K446" s="280"/>
      <c r="L446" s="284"/>
      <c r="M446" s="285"/>
      <c r="N446" s="286"/>
      <c r="O446" s="286"/>
      <c r="P446" s="286"/>
      <c r="Q446" s="286"/>
      <c r="R446" s="286"/>
      <c r="S446" s="286"/>
      <c r="T446" s="287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88" t="s">
        <v>288</v>
      </c>
      <c r="AU446" s="288" t="s">
        <v>91</v>
      </c>
      <c r="AV446" s="15" t="s">
        <v>89</v>
      </c>
      <c r="AW446" s="15" t="s">
        <v>42</v>
      </c>
      <c r="AX446" s="15" t="s">
        <v>82</v>
      </c>
      <c r="AY446" s="288" t="s">
        <v>280</v>
      </c>
    </row>
    <row r="447" s="13" customFormat="1">
      <c r="A447" s="13"/>
      <c r="B447" s="243"/>
      <c r="C447" s="244"/>
      <c r="D447" s="245" t="s">
        <v>288</v>
      </c>
      <c r="E447" s="246" t="s">
        <v>44</v>
      </c>
      <c r="F447" s="247" t="s">
        <v>927</v>
      </c>
      <c r="G447" s="244"/>
      <c r="H447" s="248">
        <v>1.8400000000000001</v>
      </c>
      <c r="I447" s="249"/>
      <c r="J447" s="244"/>
      <c r="K447" s="244"/>
      <c r="L447" s="250"/>
      <c r="M447" s="251"/>
      <c r="N447" s="252"/>
      <c r="O447" s="252"/>
      <c r="P447" s="252"/>
      <c r="Q447" s="252"/>
      <c r="R447" s="252"/>
      <c r="S447" s="252"/>
      <c r="T447" s="25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4" t="s">
        <v>288</v>
      </c>
      <c r="AU447" s="254" t="s">
        <v>91</v>
      </c>
      <c r="AV447" s="13" t="s">
        <v>91</v>
      </c>
      <c r="AW447" s="13" t="s">
        <v>42</v>
      </c>
      <c r="AX447" s="13" t="s">
        <v>82</v>
      </c>
      <c r="AY447" s="254" t="s">
        <v>280</v>
      </c>
    </row>
    <row r="448" s="14" customFormat="1">
      <c r="A448" s="14"/>
      <c r="B448" s="255"/>
      <c r="C448" s="256"/>
      <c r="D448" s="245" t="s">
        <v>288</v>
      </c>
      <c r="E448" s="257" t="s">
        <v>44</v>
      </c>
      <c r="F448" s="258" t="s">
        <v>292</v>
      </c>
      <c r="G448" s="256"/>
      <c r="H448" s="259">
        <v>49.159999999999997</v>
      </c>
      <c r="I448" s="260"/>
      <c r="J448" s="256"/>
      <c r="K448" s="256"/>
      <c r="L448" s="261"/>
      <c r="M448" s="262"/>
      <c r="N448" s="263"/>
      <c r="O448" s="263"/>
      <c r="P448" s="263"/>
      <c r="Q448" s="263"/>
      <c r="R448" s="263"/>
      <c r="S448" s="263"/>
      <c r="T448" s="26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5" t="s">
        <v>288</v>
      </c>
      <c r="AU448" s="265" t="s">
        <v>91</v>
      </c>
      <c r="AV448" s="14" t="s">
        <v>286</v>
      </c>
      <c r="AW448" s="14" t="s">
        <v>42</v>
      </c>
      <c r="AX448" s="14" t="s">
        <v>89</v>
      </c>
      <c r="AY448" s="265" t="s">
        <v>280</v>
      </c>
    </row>
    <row r="449" s="2" customFormat="1" ht="24" customHeight="1">
      <c r="A449" s="41"/>
      <c r="B449" s="42"/>
      <c r="C449" s="266" t="s">
        <v>928</v>
      </c>
      <c r="D449" s="266" t="s">
        <v>329</v>
      </c>
      <c r="E449" s="267" t="s">
        <v>929</v>
      </c>
      <c r="F449" s="268" t="s">
        <v>930</v>
      </c>
      <c r="G449" s="269" t="s">
        <v>201</v>
      </c>
      <c r="H449" s="270">
        <v>51.618000000000002</v>
      </c>
      <c r="I449" s="271"/>
      <c r="J449" s="272">
        <f>ROUND(I449*H449,2)</f>
        <v>0</v>
      </c>
      <c r="K449" s="268" t="s">
        <v>285</v>
      </c>
      <c r="L449" s="273"/>
      <c r="M449" s="274" t="s">
        <v>44</v>
      </c>
      <c r="N449" s="275" t="s">
        <v>53</v>
      </c>
      <c r="O449" s="87"/>
      <c r="P449" s="239">
        <f>O449*H449</f>
        <v>0</v>
      </c>
      <c r="Q449" s="239">
        <v>0.0030000000000000001</v>
      </c>
      <c r="R449" s="239">
        <f>Q449*H449</f>
        <v>0.15485400000000002</v>
      </c>
      <c r="S449" s="239">
        <v>0</v>
      </c>
      <c r="T449" s="240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41" t="s">
        <v>455</v>
      </c>
      <c r="AT449" s="241" t="s">
        <v>329</v>
      </c>
      <c r="AU449" s="241" t="s">
        <v>91</v>
      </c>
      <c r="AY449" s="19" t="s">
        <v>280</v>
      </c>
      <c r="BE449" s="242">
        <f>IF(N449="základní",J449,0)</f>
        <v>0</v>
      </c>
      <c r="BF449" s="242">
        <f>IF(N449="snížená",J449,0)</f>
        <v>0</v>
      </c>
      <c r="BG449" s="242">
        <f>IF(N449="zákl. přenesená",J449,0)</f>
        <v>0</v>
      </c>
      <c r="BH449" s="242">
        <f>IF(N449="sníž. přenesená",J449,0)</f>
        <v>0</v>
      </c>
      <c r="BI449" s="242">
        <f>IF(N449="nulová",J449,0)</f>
        <v>0</v>
      </c>
      <c r="BJ449" s="19" t="s">
        <v>89</v>
      </c>
      <c r="BK449" s="242">
        <f>ROUND(I449*H449,2)</f>
        <v>0</v>
      </c>
      <c r="BL449" s="19" t="s">
        <v>374</v>
      </c>
      <c r="BM449" s="241" t="s">
        <v>931</v>
      </c>
    </row>
    <row r="450" s="13" customFormat="1">
      <c r="A450" s="13"/>
      <c r="B450" s="243"/>
      <c r="C450" s="244"/>
      <c r="D450" s="245" t="s">
        <v>288</v>
      </c>
      <c r="E450" s="244"/>
      <c r="F450" s="247" t="s">
        <v>932</v>
      </c>
      <c r="G450" s="244"/>
      <c r="H450" s="248">
        <v>51.618000000000002</v>
      </c>
      <c r="I450" s="249"/>
      <c r="J450" s="244"/>
      <c r="K450" s="244"/>
      <c r="L450" s="250"/>
      <c r="M450" s="251"/>
      <c r="N450" s="252"/>
      <c r="O450" s="252"/>
      <c r="P450" s="252"/>
      <c r="Q450" s="252"/>
      <c r="R450" s="252"/>
      <c r="S450" s="252"/>
      <c r="T450" s="25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4" t="s">
        <v>288</v>
      </c>
      <c r="AU450" s="254" t="s">
        <v>91</v>
      </c>
      <c r="AV450" s="13" t="s">
        <v>91</v>
      </c>
      <c r="AW450" s="13" t="s">
        <v>4</v>
      </c>
      <c r="AX450" s="13" t="s">
        <v>89</v>
      </c>
      <c r="AY450" s="254" t="s">
        <v>280</v>
      </c>
    </row>
    <row r="451" s="2" customFormat="1" ht="48" customHeight="1">
      <c r="A451" s="41"/>
      <c r="B451" s="42"/>
      <c r="C451" s="230" t="s">
        <v>933</v>
      </c>
      <c r="D451" s="230" t="s">
        <v>282</v>
      </c>
      <c r="E451" s="231" t="s">
        <v>934</v>
      </c>
      <c r="F451" s="232" t="s">
        <v>935</v>
      </c>
      <c r="G451" s="233" t="s">
        <v>201</v>
      </c>
      <c r="H451" s="234">
        <v>78.599999999999994</v>
      </c>
      <c r="I451" s="235"/>
      <c r="J451" s="236">
        <f>ROUND(I451*H451,2)</f>
        <v>0</v>
      </c>
      <c r="K451" s="232" t="s">
        <v>285</v>
      </c>
      <c r="L451" s="47"/>
      <c r="M451" s="237" t="s">
        <v>44</v>
      </c>
      <c r="N451" s="238" t="s">
        <v>53</v>
      </c>
      <c r="O451" s="87"/>
      <c r="P451" s="239">
        <f>O451*H451</f>
        <v>0</v>
      </c>
      <c r="Q451" s="239">
        <v>0.00012</v>
      </c>
      <c r="R451" s="239">
        <f>Q451*H451</f>
        <v>0.0094319999999999994</v>
      </c>
      <c r="S451" s="239">
        <v>0</v>
      </c>
      <c r="T451" s="240">
        <f>S451*H451</f>
        <v>0</v>
      </c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R451" s="241" t="s">
        <v>374</v>
      </c>
      <c r="AT451" s="241" t="s">
        <v>282</v>
      </c>
      <c r="AU451" s="241" t="s">
        <v>91</v>
      </c>
      <c r="AY451" s="19" t="s">
        <v>280</v>
      </c>
      <c r="BE451" s="242">
        <f>IF(N451="základní",J451,0)</f>
        <v>0</v>
      </c>
      <c r="BF451" s="242">
        <f>IF(N451="snížená",J451,0)</f>
        <v>0</v>
      </c>
      <c r="BG451" s="242">
        <f>IF(N451="zákl. přenesená",J451,0)</f>
        <v>0</v>
      </c>
      <c r="BH451" s="242">
        <f>IF(N451="sníž. přenesená",J451,0)</f>
        <v>0</v>
      </c>
      <c r="BI451" s="242">
        <f>IF(N451="nulová",J451,0)</f>
        <v>0</v>
      </c>
      <c r="BJ451" s="19" t="s">
        <v>89</v>
      </c>
      <c r="BK451" s="242">
        <f>ROUND(I451*H451,2)</f>
        <v>0</v>
      </c>
      <c r="BL451" s="19" t="s">
        <v>374</v>
      </c>
      <c r="BM451" s="241" t="s">
        <v>936</v>
      </c>
    </row>
    <row r="452" s="13" customFormat="1">
      <c r="A452" s="13"/>
      <c r="B452" s="243"/>
      <c r="C452" s="244"/>
      <c r="D452" s="245" t="s">
        <v>288</v>
      </c>
      <c r="E452" s="246" t="s">
        <v>44</v>
      </c>
      <c r="F452" s="247" t="s">
        <v>937</v>
      </c>
      <c r="G452" s="244"/>
      <c r="H452" s="248">
        <v>78.599999999999994</v>
      </c>
      <c r="I452" s="249"/>
      <c r="J452" s="244"/>
      <c r="K452" s="244"/>
      <c r="L452" s="250"/>
      <c r="M452" s="251"/>
      <c r="N452" s="252"/>
      <c r="O452" s="252"/>
      <c r="P452" s="252"/>
      <c r="Q452" s="252"/>
      <c r="R452" s="252"/>
      <c r="S452" s="252"/>
      <c r="T452" s="25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4" t="s">
        <v>288</v>
      </c>
      <c r="AU452" s="254" t="s">
        <v>91</v>
      </c>
      <c r="AV452" s="13" t="s">
        <v>91</v>
      </c>
      <c r="AW452" s="13" t="s">
        <v>42</v>
      </c>
      <c r="AX452" s="13" t="s">
        <v>89</v>
      </c>
      <c r="AY452" s="254" t="s">
        <v>280</v>
      </c>
    </row>
    <row r="453" s="2" customFormat="1" ht="24" customHeight="1">
      <c r="A453" s="41"/>
      <c r="B453" s="42"/>
      <c r="C453" s="266" t="s">
        <v>938</v>
      </c>
      <c r="D453" s="266" t="s">
        <v>329</v>
      </c>
      <c r="E453" s="267" t="s">
        <v>939</v>
      </c>
      <c r="F453" s="268" t="s">
        <v>940</v>
      </c>
      <c r="G453" s="269" t="s">
        <v>201</v>
      </c>
      <c r="H453" s="270">
        <v>80.171999999999997</v>
      </c>
      <c r="I453" s="271"/>
      <c r="J453" s="272">
        <f>ROUND(I453*H453,2)</f>
        <v>0</v>
      </c>
      <c r="K453" s="268" t="s">
        <v>285</v>
      </c>
      <c r="L453" s="273"/>
      <c r="M453" s="274" t="s">
        <v>44</v>
      </c>
      <c r="N453" s="275" t="s">
        <v>53</v>
      </c>
      <c r="O453" s="87"/>
      <c r="P453" s="239">
        <f>O453*H453</f>
        <v>0</v>
      </c>
      <c r="Q453" s="239">
        <v>0.0035000000000000001</v>
      </c>
      <c r="R453" s="239">
        <f>Q453*H453</f>
        <v>0.28060200000000002</v>
      </c>
      <c r="S453" s="239">
        <v>0</v>
      </c>
      <c r="T453" s="240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41" t="s">
        <v>455</v>
      </c>
      <c r="AT453" s="241" t="s">
        <v>329</v>
      </c>
      <c r="AU453" s="241" t="s">
        <v>91</v>
      </c>
      <c r="AY453" s="19" t="s">
        <v>280</v>
      </c>
      <c r="BE453" s="242">
        <f>IF(N453="základní",J453,0)</f>
        <v>0</v>
      </c>
      <c r="BF453" s="242">
        <f>IF(N453="snížená",J453,0)</f>
        <v>0</v>
      </c>
      <c r="BG453" s="242">
        <f>IF(N453="zákl. přenesená",J453,0)</f>
        <v>0</v>
      </c>
      <c r="BH453" s="242">
        <f>IF(N453="sníž. přenesená",J453,0)</f>
        <v>0</v>
      </c>
      <c r="BI453" s="242">
        <f>IF(N453="nulová",J453,0)</f>
        <v>0</v>
      </c>
      <c r="BJ453" s="19" t="s">
        <v>89</v>
      </c>
      <c r="BK453" s="242">
        <f>ROUND(I453*H453,2)</f>
        <v>0</v>
      </c>
      <c r="BL453" s="19" t="s">
        <v>374</v>
      </c>
      <c r="BM453" s="241" t="s">
        <v>941</v>
      </c>
    </row>
    <row r="454" s="13" customFormat="1">
      <c r="A454" s="13"/>
      <c r="B454" s="243"/>
      <c r="C454" s="244"/>
      <c r="D454" s="245" t="s">
        <v>288</v>
      </c>
      <c r="E454" s="244"/>
      <c r="F454" s="247" t="s">
        <v>942</v>
      </c>
      <c r="G454" s="244"/>
      <c r="H454" s="248">
        <v>80.171999999999997</v>
      </c>
      <c r="I454" s="249"/>
      <c r="J454" s="244"/>
      <c r="K454" s="244"/>
      <c r="L454" s="250"/>
      <c r="M454" s="251"/>
      <c r="N454" s="252"/>
      <c r="O454" s="252"/>
      <c r="P454" s="252"/>
      <c r="Q454" s="252"/>
      <c r="R454" s="252"/>
      <c r="S454" s="252"/>
      <c r="T454" s="25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4" t="s">
        <v>288</v>
      </c>
      <c r="AU454" s="254" t="s">
        <v>91</v>
      </c>
      <c r="AV454" s="13" t="s">
        <v>91</v>
      </c>
      <c r="AW454" s="13" t="s">
        <v>4</v>
      </c>
      <c r="AX454" s="13" t="s">
        <v>89</v>
      </c>
      <c r="AY454" s="254" t="s">
        <v>280</v>
      </c>
    </row>
    <row r="455" s="2" customFormat="1" ht="36" customHeight="1">
      <c r="A455" s="41"/>
      <c r="B455" s="42"/>
      <c r="C455" s="230" t="s">
        <v>943</v>
      </c>
      <c r="D455" s="230" t="s">
        <v>282</v>
      </c>
      <c r="E455" s="231" t="s">
        <v>944</v>
      </c>
      <c r="F455" s="232" t="s">
        <v>945</v>
      </c>
      <c r="G455" s="233" t="s">
        <v>201</v>
      </c>
      <c r="H455" s="234">
        <v>39.299999999999997</v>
      </c>
      <c r="I455" s="235"/>
      <c r="J455" s="236">
        <f>ROUND(I455*H455,2)</f>
        <v>0</v>
      </c>
      <c r="K455" s="232" t="s">
        <v>285</v>
      </c>
      <c r="L455" s="47"/>
      <c r="M455" s="237" t="s">
        <v>44</v>
      </c>
      <c r="N455" s="238" t="s">
        <v>53</v>
      </c>
      <c r="O455" s="87"/>
      <c r="P455" s="239">
        <f>O455*H455</f>
        <v>0</v>
      </c>
      <c r="Q455" s="239">
        <v>0.00012</v>
      </c>
      <c r="R455" s="239">
        <f>Q455*H455</f>
        <v>0.0047159999999999997</v>
      </c>
      <c r="S455" s="239">
        <v>0</v>
      </c>
      <c r="T455" s="240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41" t="s">
        <v>374</v>
      </c>
      <c r="AT455" s="241" t="s">
        <v>282</v>
      </c>
      <c r="AU455" s="241" t="s">
        <v>91</v>
      </c>
      <c r="AY455" s="19" t="s">
        <v>280</v>
      </c>
      <c r="BE455" s="242">
        <f>IF(N455="základní",J455,0)</f>
        <v>0</v>
      </c>
      <c r="BF455" s="242">
        <f>IF(N455="snížená",J455,0)</f>
        <v>0</v>
      </c>
      <c r="BG455" s="242">
        <f>IF(N455="zákl. přenesená",J455,0)</f>
        <v>0</v>
      </c>
      <c r="BH455" s="242">
        <f>IF(N455="sníž. přenesená",J455,0)</f>
        <v>0</v>
      </c>
      <c r="BI455" s="242">
        <f>IF(N455="nulová",J455,0)</f>
        <v>0</v>
      </c>
      <c r="BJ455" s="19" t="s">
        <v>89</v>
      </c>
      <c r="BK455" s="242">
        <f>ROUND(I455*H455,2)</f>
        <v>0</v>
      </c>
      <c r="BL455" s="19" t="s">
        <v>374</v>
      </c>
      <c r="BM455" s="241" t="s">
        <v>946</v>
      </c>
    </row>
    <row r="456" s="13" customFormat="1">
      <c r="A456" s="13"/>
      <c r="B456" s="243"/>
      <c r="C456" s="244"/>
      <c r="D456" s="245" t="s">
        <v>288</v>
      </c>
      <c r="E456" s="246" t="s">
        <v>44</v>
      </c>
      <c r="F456" s="247" t="s">
        <v>788</v>
      </c>
      <c r="G456" s="244"/>
      <c r="H456" s="248">
        <v>39.299999999999997</v>
      </c>
      <c r="I456" s="249"/>
      <c r="J456" s="244"/>
      <c r="K456" s="244"/>
      <c r="L456" s="250"/>
      <c r="M456" s="251"/>
      <c r="N456" s="252"/>
      <c r="O456" s="252"/>
      <c r="P456" s="252"/>
      <c r="Q456" s="252"/>
      <c r="R456" s="252"/>
      <c r="S456" s="252"/>
      <c r="T456" s="25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4" t="s">
        <v>288</v>
      </c>
      <c r="AU456" s="254" t="s">
        <v>91</v>
      </c>
      <c r="AV456" s="13" t="s">
        <v>91</v>
      </c>
      <c r="AW456" s="13" t="s">
        <v>42</v>
      </c>
      <c r="AX456" s="13" t="s">
        <v>89</v>
      </c>
      <c r="AY456" s="254" t="s">
        <v>280</v>
      </c>
    </row>
    <row r="457" s="2" customFormat="1" ht="16.5" customHeight="1">
      <c r="A457" s="41"/>
      <c r="B457" s="42"/>
      <c r="C457" s="266" t="s">
        <v>947</v>
      </c>
      <c r="D457" s="266" t="s">
        <v>329</v>
      </c>
      <c r="E457" s="267" t="s">
        <v>948</v>
      </c>
      <c r="F457" s="268" t="s">
        <v>949</v>
      </c>
      <c r="G457" s="269" t="s">
        <v>235</v>
      </c>
      <c r="H457" s="270">
        <v>4.9130000000000003</v>
      </c>
      <c r="I457" s="271"/>
      <c r="J457" s="272">
        <f>ROUND(I457*H457,2)</f>
        <v>0</v>
      </c>
      <c r="K457" s="268" t="s">
        <v>285</v>
      </c>
      <c r="L457" s="273"/>
      <c r="M457" s="274" t="s">
        <v>44</v>
      </c>
      <c r="N457" s="275" t="s">
        <v>53</v>
      </c>
      <c r="O457" s="87"/>
      <c r="P457" s="239">
        <f>O457*H457</f>
        <v>0</v>
      </c>
      <c r="Q457" s="239">
        <v>0.029999999999999999</v>
      </c>
      <c r="R457" s="239">
        <f>Q457*H457</f>
        <v>0.14738999999999999</v>
      </c>
      <c r="S457" s="239">
        <v>0</v>
      </c>
      <c r="T457" s="240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41" t="s">
        <v>455</v>
      </c>
      <c r="AT457" s="241" t="s">
        <v>329</v>
      </c>
      <c r="AU457" s="241" t="s">
        <v>91</v>
      </c>
      <c r="AY457" s="19" t="s">
        <v>280</v>
      </c>
      <c r="BE457" s="242">
        <f>IF(N457="základní",J457,0)</f>
        <v>0</v>
      </c>
      <c r="BF457" s="242">
        <f>IF(N457="snížená",J457,0)</f>
        <v>0</v>
      </c>
      <c r="BG457" s="242">
        <f>IF(N457="zákl. přenesená",J457,0)</f>
        <v>0</v>
      </c>
      <c r="BH457" s="242">
        <f>IF(N457="sníž. přenesená",J457,0)</f>
        <v>0</v>
      </c>
      <c r="BI457" s="242">
        <f>IF(N457="nulová",J457,0)</f>
        <v>0</v>
      </c>
      <c r="BJ457" s="19" t="s">
        <v>89</v>
      </c>
      <c r="BK457" s="242">
        <f>ROUND(I457*H457,2)</f>
        <v>0</v>
      </c>
      <c r="BL457" s="19" t="s">
        <v>374</v>
      </c>
      <c r="BM457" s="241" t="s">
        <v>950</v>
      </c>
    </row>
    <row r="458" s="13" customFormat="1">
      <c r="A458" s="13"/>
      <c r="B458" s="243"/>
      <c r="C458" s="244"/>
      <c r="D458" s="245" t="s">
        <v>288</v>
      </c>
      <c r="E458" s="246" t="s">
        <v>44</v>
      </c>
      <c r="F458" s="247" t="s">
        <v>951</v>
      </c>
      <c r="G458" s="244"/>
      <c r="H458" s="248">
        <v>4.9130000000000003</v>
      </c>
      <c r="I458" s="249"/>
      <c r="J458" s="244"/>
      <c r="K458" s="244"/>
      <c r="L458" s="250"/>
      <c r="M458" s="251"/>
      <c r="N458" s="252"/>
      <c r="O458" s="252"/>
      <c r="P458" s="252"/>
      <c r="Q458" s="252"/>
      <c r="R458" s="252"/>
      <c r="S458" s="252"/>
      <c r="T458" s="25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4" t="s">
        <v>288</v>
      </c>
      <c r="AU458" s="254" t="s">
        <v>91</v>
      </c>
      <c r="AV458" s="13" t="s">
        <v>91</v>
      </c>
      <c r="AW458" s="13" t="s">
        <v>42</v>
      </c>
      <c r="AX458" s="13" t="s">
        <v>89</v>
      </c>
      <c r="AY458" s="254" t="s">
        <v>280</v>
      </c>
    </row>
    <row r="459" s="2" customFormat="1" ht="48" customHeight="1">
      <c r="A459" s="41"/>
      <c r="B459" s="42"/>
      <c r="C459" s="230" t="s">
        <v>952</v>
      </c>
      <c r="D459" s="230" t="s">
        <v>282</v>
      </c>
      <c r="E459" s="231" t="s">
        <v>953</v>
      </c>
      <c r="F459" s="232" t="s">
        <v>954</v>
      </c>
      <c r="G459" s="233" t="s">
        <v>201</v>
      </c>
      <c r="H459" s="234">
        <v>21.800000000000001</v>
      </c>
      <c r="I459" s="235"/>
      <c r="J459" s="236">
        <f>ROUND(I459*H459,2)</f>
        <v>0</v>
      </c>
      <c r="K459" s="232" t="s">
        <v>285</v>
      </c>
      <c r="L459" s="47"/>
      <c r="M459" s="237" t="s">
        <v>44</v>
      </c>
      <c r="N459" s="238" t="s">
        <v>53</v>
      </c>
      <c r="O459" s="87"/>
      <c r="P459" s="239">
        <f>O459*H459</f>
        <v>0</v>
      </c>
      <c r="Q459" s="239">
        <v>0.00019000000000000001</v>
      </c>
      <c r="R459" s="239">
        <f>Q459*H459</f>
        <v>0.0041420000000000007</v>
      </c>
      <c r="S459" s="239">
        <v>0</v>
      </c>
      <c r="T459" s="240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41" t="s">
        <v>374</v>
      </c>
      <c r="AT459" s="241" t="s">
        <v>282</v>
      </c>
      <c r="AU459" s="241" t="s">
        <v>91</v>
      </c>
      <c r="AY459" s="19" t="s">
        <v>280</v>
      </c>
      <c r="BE459" s="242">
        <f>IF(N459="základní",J459,0)</f>
        <v>0</v>
      </c>
      <c r="BF459" s="242">
        <f>IF(N459="snížená",J459,0)</f>
        <v>0</v>
      </c>
      <c r="BG459" s="242">
        <f>IF(N459="zákl. přenesená",J459,0)</f>
        <v>0</v>
      </c>
      <c r="BH459" s="242">
        <f>IF(N459="sníž. přenesená",J459,0)</f>
        <v>0</v>
      </c>
      <c r="BI459" s="242">
        <f>IF(N459="nulová",J459,0)</f>
        <v>0</v>
      </c>
      <c r="BJ459" s="19" t="s">
        <v>89</v>
      </c>
      <c r="BK459" s="242">
        <f>ROUND(I459*H459,2)</f>
        <v>0</v>
      </c>
      <c r="BL459" s="19" t="s">
        <v>374</v>
      </c>
      <c r="BM459" s="241" t="s">
        <v>955</v>
      </c>
    </row>
    <row r="460" s="13" customFormat="1">
      <c r="A460" s="13"/>
      <c r="B460" s="243"/>
      <c r="C460" s="244"/>
      <c r="D460" s="245" t="s">
        <v>288</v>
      </c>
      <c r="E460" s="246" t="s">
        <v>44</v>
      </c>
      <c r="F460" s="247" t="s">
        <v>869</v>
      </c>
      <c r="G460" s="244"/>
      <c r="H460" s="248">
        <v>16.199999999999999</v>
      </c>
      <c r="I460" s="249"/>
      <c r="J460" s="244"/>
      <c r="K460" s="244"/>
      <c r="L460" s="250"/>
      <c r="M460" s="251"/>
      <c r="N460" s="252"/>
      <c r="O460" s="252"/>
      <c r="P460" s="252"/>
      <c r="Q460" s="252"/>
      <c r="R460" s="252"/>
      <c r="S460" s="252"/>
      <c r="T460" s="25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4" t="s">
        <v>288</v>
      </c>
      <c r="AU460" s="254" t="s">
        <v>91</v>
      </c>
      <c r="AV460" s="13" t="s">
        <v>91</v>
      </c>
      <c r="AW460" s="13" t="s">
        <v>42</v>
      </c>
      <c r="AX460" s="13" t="s">
        <v>82</v>
      </c>
      <c r="AY460" s="254" t="s">
        <v>280</v>
      </c>
    </row>
    <row r="461" s="13" customFormat="1">
      <c r="A461" s="13"/>
      <c r="B461" s="243"/>
      <c r="C461" s="244"/>
      <c r="D461" s="245" t="s">
        <v>288</v>
      </c>
      <c r="E461" s="246" t="s">
        <v>44</v>
      </c>
      <c r="F461" s="247" t="s">
        <v>956</v>
      </c>
      <c r="G461" s="244"/>
      <c r="H461" s="248">
        <v>5.5999999999999996</v>
      </c>
      <c r="I461" s="249"/>
      <c r="J461" s="244"/>
      <c r="K461" s="244"/>
      <c r="L461" s="250"/>
      <c r="M461" s="251"/>
      <c r="N461" s="252"/>
      <c r="O461" s="252"/>
      <c r="P461" s="252"/>
      <c r="Q461" s="252"/>
      <c r="R461" s="252"/>
      <c r="S461" s="252"/>
      <c r="T461" s="25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4" t="s">
        <v>288</v>
      </c>
      <c r="AU461" s="254" t="s">
        <v>91</v>
      </c>
      <c r="AV461" s="13" t="s">
        <v>91</v>
      </c>
      <c r="AW461" s="13" t="s">
        <v>42</v>
      </c>
      <c r="AX461" s="13" t="s">
        <v>82</v>
      </c>
      <c r="AY461" s="254" t="s">
        <v>280</v>
      </c>
    </row>
    <row r="462" s="14" customFormat="1">
      <c r="A462" s="14"/>
      <c r="B462" s="255"/>
      <c r="C462" s="256"/>
      <c r="D462" s="245" t="s">
        <v>288</v>
      </c>
      <c r="E462" s="257" t="s">
        <v>44</v>
      </c>
      <c r="F462" s="258" t="s">
        <v>292</v>
      </c>
      <c r="G462" s="256"/>
      <c r="H462" s="259">
        <v>21.800000000000001</v>
      </c>
      <c r="I462" s="260"/>
      <c r="J462" s="256"/>
      <c r="K462" s="256"/>
      <c r="L462" s="261"/>
      <c r="M462" s="262"/>
      <c r="N462" s="263"/>
      <c r="O462" s="263"/>
      <c r="P462" s="263"/>
      <c r="Q462" s="263"/>
      <c r="R462" s="263"/>
      <c r="S462" s="263"/>
      <c r="T462" s="26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5" t="s">
        <v>288</v>
      </c>
      <c r="AU462" s="265" t="s">
        <v>91</v>
      </c>
      <c r="AV462" s="14" t="s">
        <v>286</v>
      </c>
      <c r="AW462" s="14" t="s">
        <v>42</v>
      </c>
      <c r="AX462" s="14" t="s">
        <v>89</v>
      </c>
      <c r="AY462" s="265" t="s">
        <v>280</v>
      </c>
    </row>
    <row r="463" s="2" customFormat="1" ht="24" customHeight="1">
      <c r="A463" s="41"/>
      <c r="B463" s="42"/>
      <c r="C463" s="266" t="s">
        <v>957</v>
      </c>
      <c r="D463" s="266" t="s">
        <v>329</v>
      </c>
      <c r="E463" s="267" t="s">
        <v>958</v>
      </c>
      <c r="F463" s="268" t="s">
        <v>959</v>
      </c>
      <c r="G463" s="269" t="s">
        <v>201</v>
      </c>
      <c r="H463" s="270">
        <v>16.524000000000001</v>
      </c>
      <c r="I463" s="271"/>
      <c r="J463" s="272">
        <f>ROUND(I463*H463,2)</f>
        <v>0</v>
      </c>
      <c r="K463" s="268" t="s">
        <v>285</v>
      </c>
      <c r="L463" s="273"/>
      <c r="M463" s="274" t="s">
        <v>44</v>
      </c>
      <c r="N463" s="275" t="s">
        <v>53</v>
      </c>
      <c r="O463" s="87"/>
      <c r="P463" s="239">
        <f>O463*H463</f>
        <v>0</v>
      </c>
      <c r="Q463" s="239">
        <v>0.0060000000000000001</v>
      </c>
      <c r="R463" s="239">
        <f>Q463*H463</f>
        <v>0.09914400000000001</v>
      </c>
      <c r="S463" s="239">
        <v>0</v>
      </c>
      <c r="T463" s="240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41" t="s">
        <v>455</v>
      </c>
      <c r="AT463" s="241" t="s">
        <v>329</v>
      </c>
      <c r="AU463" s="241" t="s">
        <v>91</v>
      </c>
      <c r="AY463" s="19" t="s">
        <v>280</v>
      </c>
      <c r="BE463" s="242">
        <f>IF(N463="základní",J463,0)</f>
        <v>0</v>
      </c>
      <c r="BF463" s="242">
        <f>IF(N463="snížená",J463,0)</f>
        <v>0</v>
      </c>
      <c r="BG463" s="242">
        <f>IF(N463="zákl. přenesená",J463,0)</f>
        <v>0</v>
      </c>
      <c r="BH463" s="242">
        <f>IF(N463="sníž. přenesená",J463,0)</f>
        <v>0</v>
      </c>
      <c r="BI463" s="242">
        <f>IF(N463="nulová",J463,0)</f>
        <v>0</v>
      </c>
      <c r="BJ463" s="19" t="s">
        <v>89</v>
      </c>
      <c r="BK463" s="242">
        <f>ROUND(I463*H463,2)</f>
        <v>0</v>
      </c>
      <c r="BL463" s="19" t="s">
        <v>374</v>
      </c>
      <c r="BM463" s="241" t="s">
        <v>960</v>
      </c>
    </row>
    <row r="464" s="13" customFormat="1">
      <c r="A464" s="13"/>
      <c r="B464" s="243"/>
      <c r="C464" s="244"/>
      <c r="D464" s="245" t="s">
        <v>288</v>
      </c>
      <c r="E464" s="246" t="s">
        <v>44</v>
      </c>
      <c r="F464" s="247" t="s">
        <v>869</v>
      </c>
      <c r="G464" s="244"/>
      <c r="H464" s="248">
        <v>16.199999999999999</v>
      </c>
      <c r="I464" s="249"/>
      <c r="J464" s="244"/>
      <c r="K464" s="244"/>
      <c r="L464" s="250"/>
      <c r="M464" s="251"/>
      <c r="N464" s="252"/>
      <c r="O464" s="252"/>
      <c r="P464" s="252"/>
      <c r="Q464" s="252"/>
      <c r="R464" s="252"/>
      <c r="S464" s="252"/>
      <c r="T464" s="25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4" t="s">
        <v>288</v>
      </c>
      <c r="AU464" s="254" t="s">
        <v>91</v>
      </c>
      <c r="AV464" s="13" t="s">
        <v>91</v>
      </c>
      <c r="AW464" s="13" t="s">
        <v>42</v>
      </c>
      <c r="AX464" s="13" t="s">
        <v>89</v>
      </c>
      <c r="AY464" s="254" t="s">
        <v>280</v>
      </c>
    </row>
    <row r="465" s="13" customFormat="1">
      <c r="A465" s="13"/>
      <c r="B465" s="243"/>
      <c r="C465" s="244"/>
      <c r="D465" s="245" t="s">
        <v>288</v>
      </c>
      <c r="E465" s="244"/>
      <c r="F465" s="247" t="s">
        <v>961</v>
      </c>
      <c r="G465" s="244"/>
      <c r="H465" s="248">
        <v>16.524000000000001</v>
      </c>
      <c r="I465" s="249"/>
      <c r="J465" s="244"/>
      <c r="K465" s="244"/>
      <c r="L465" s="250"/>
      <c r="M465" s="251"/>
      <c r="N465" s="252"/>
      <c r="O465" s="252"/>
      <c r="P465" s="252"/>
      <c r="Q465" s="252"/>
      <c r="R465" s="252"/>
      <c r="S465" s="252"/>
      <c r="T465" s="25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4" t="s">
        <v>288</v>
      </c>
      <c r="AU465" s="254" t="s">
        <v>91</v>
      </c>
      <c r="AV465" s="13" t="s">
        <v>91</v>
      </c>
      <c r="AW465" s="13" t="s">
        <v>4</v>
      </c>
      <c r="AX465" s="13" t="s">
        <v>89</v>
      </c>
      <c r="AY465" s="254" t="s">
        <v>280</v>
      </c>
    </row>
    <row r="466" s="2" customFormat="1" ht="24" customHeight="1">
      <c r="A466" s="41"/>
      <c r="B466" s="42"/>
      <c r="C466" s="266" t="s">
        <v>962</v>
      </c>
      <c r="D466" s="266" t="s">
        <v>329</v>
      </c>
      <c r="E466" s="267" t="s">
        <v>963</v>
      </c>
      <c r="F466" s="268" t="s">
        <v>964</v>
      </c>
      <c r="G466" s="269" t="s">
        <v>201</v>
      </c>
      <c r="H466" s="270">
        <v>5.7119999999999997</v>
      </c>
      <c r="I466" s="271"/>
      <c r="J466" s="272">
        <f>ROUND(I466*H466,2)</f>
        <v>0</v>
      </c>
      <c r="K466" s="268" t="s">
        <v>285</v>
      </c>
      <c r="L466" s="273"/>
      <c r="M466" s="274" t="s">
        <v>44</v>
      </c>
      <c r="N466" s="275" t="s">
        <v>53</v>
      </c>
      <c r="O466" s="87"/>
      <c r="P466" s="239">
        <f>O466*H466</f>
        <v>0</v>
      </c>
      <c r="Q466" s="239">
        <v>0.0020999999999999999</v>
      </c>
      <c r="R466" s="239">
        <f>Q466*H466</f>
        <v>0.011995199999999999</v>
      </c>
      <c r="S466" s="239">
        <v>0</v>
      </c>
      <c r="T466" s="240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41" t="s">
        <v>455</v>
      </c>
      <c r="AT466" s="241" t="s">
        <v>329</v>
      </c>
      <c r="AU466" s="241" t="s">
        <v>91</v>
      </c>
      <c r="AY466" s="19" t="s">
        <v>280</v>
      </c>
      <c r="BE466" s="242">
        <f>IF(N466="základní",J466,0)</f>
        <v>0</v>
      </c>
      <c r="BF466" s="242">
        <f>IF(N466="snížená",J466,0)</f>
        <v>0</v>
      </c>
      <c r="BG466" s="242">
        <f>IF(N466="zákl. přenesená",J466,0)</f>
        <v>0</v>
      </c>
      <c r="BH466" s="242">
        <f>IF(N466="sníž. přenesená",J466,0)</f>
        <v>0</v>
      </c>
      <c r="BI466" s="242">
        <f>IF(N466="nulová",J466,0)</f>
        <v>0</v>
      </c>
      <c r="BJ466" s="19" t="s">
        <v>89</v>
      </c>
      <c r="BK466" s="242">
        <f>ROUND(I466*H466,2)</f>
        <v>0</v>
      </c>
      <c r="BL466" s="19" t="s">
        <v>374</v>
      </c>
      <c r="BM466" s="241" t="s">
        <v>965</v>
      </c>
    </row>
    <row r="467" s="13" customFormat="1">
      <c r="A467" s="13"/>
      <c r="B467" s="243"/>
      <c r="C467" s="244"/>
      <c r="D467" s="245" t="s">
        <v>288</v>
      </c>
      <c r="E467" s="246" t="s">
        <v>44</v>
      </c>
      <c r="F467" s="247" t="s">
        <v>956</v>
      </c>
      <c r="G467" s="244"/>
      <c r="H467" s="248">
        <v>5.5999999999999996</v>
      </c>
      <c r="I467" s="249"/>
      <c r="J467" s="244"/>
      <c r="K467" s="244"/>
      <c r="L467" s="250"/>
      <c r="M467" s="251"/>
      <c r="N467" s="252"/>
      <c r="O467" s="252"/>
      <c r="P467" s="252"/>
      <c r="Q467" s="252"/>
      <c r="R467" s="252"/>
      <c r="S467" s="252"/>
      <c r="T467" s="25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4" t="s">
        <v>288</v>
      </c>
      <c r="AU467" s="254" t="s">
        <v>91</v>
      </c>
      <c r="AV467" s="13" t="s">
        <v>91</v>
      </c>
      <c r="AW467" s="13" t="s">
        <v>42</v>
      </c>
      <c r="AX467" s="13" t="s">
        <v>89</v>
      </c>
      <c r="AY467" s="254" t="s">
        <v>280</v>
      </c>
    </row>
    <row r="468" s="13" customFormat="1">
      <c r="A468" s="13"/>
      <c r="B468" s="243"/>
      <c r="C468" s="244"/>
      <c r="D468" s="245" t="s">
        <v>288</v>
      </c>
      <c r="E468" s="244"/>
      <c r="F468" s="247" t="s">
        <v>966</v>
      </c>
      <c r="G468" s="244"/>
      <c r="H468" s="248">
        <v>5.7119999999999997</v>
      </c>
      <c r="I468" s="249"/>
      <c r="J468" s="244"/>
      <c r="K468" s="244"/>
      <c r="L468" s="250"/>
      <c r="M468" s="251"/>
      <c r="N468" s="252"/>
      <c r="O468" s="252"/>
      <c r="P468" s="252"/>
      <c r="Q468" s="252"/>
      <c r="R468" s="252"/>
      <c r="S468" s="252"/>
      <c r="T468" s="25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4" t="s">
        <v>288</v>
      </c>
      <c r="AU468" s="254" t="s">
        <v>91</v>
      </c>
      <c r="AV468" s="13" t="s">
        <v>91</v>
      </c>
      <c r="AW468" s="13" t="s">
        <v>4</v>
      </c>
      <c r="AX468" s="13" t="s">
        <v>89</v>
      </c>
      <c r="AY468" s="254" t="s">
        <v>280</v>
      </c>
    </row>
    <row r="469" s="2" customFormat="1" ht="36" customHeight="1">
      <c r="A469" s="41"/>
      <c r="B469" s="42"/>
      <c r="C469" s="230" t="s">
        <v>967</v>
      </c>
      <c r="D469" s="230" t="s">
        <v>282</v>
      </c>
      <c r="E469" s="231" t="s">
        <v>968</v>
      </c>
      <c r="F469" s="232" t="s">
        <v>969</v>
      </c>
      <c r="G469" s="233" t="s">
        <v>763</v>
      </c>
      <c r="H469" s="300"/>
      <c r="I469" s="235"/>
      <c r="J469" s="236">
        <f>ROUND(I469*H469,2)</f>
        <v>0</v>
      </c>
      <c r="K469" s="232" t="s">
        <v>285</v>
      </c>
      <c r="L469" s="47"/>
      <c r="M469" s="237" t="s">
        <v>44</v>
      </c>
      <c r="N469" s="238" t="s">
        <v>53</v>
      </c>
      <c r="O469" s="87"/>
      <c r="P469" s="239">
        <f>O469*H469</f>
        <v>0</v>
      </c>
      <c r="Q469" s="239">
        <v>0</v>
      </c>
      <c r="R469" s="239">
        <f>Q469*H469</f>
        <v>0</v>
      </c>
      <c r="S469" s="239">
        <v>0</v>
      </c>
      <c r="T469" s="240">
        <f>S469*H469</f>
        <v>0</v>
      </c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R469" s="241" t="s">
        <v>374</v>
      </c>
      <c r="AT469" s="241" t="s">
        <v>282</v>
      </c>
      <c r="AU469" s="241" t="s">
        <v>91</v>
      </c>
      <c r="AY469" s="19" t="s">
        <v>280</v>
      </c>
      <c r="BE469" s="242">
        <f>IF(N469="základní",J469,0)</f>
        <v>0</v>
      </c>
      <c r="BF469" s="242">
        <f>IF(N469="snížená",J469,0)</f>
        <v>0</v>
      </c>
      <c r="BG469" s="242">
        <f>IF(N469="zákl. přenesená",J469,0)</f>
        <v>0</v>
      </c>
      <c r="BH469" s="242">
        <f>IF(N469="sníž. přenesená",J469,0)</f>
        <v>0</v>
      </c>
      <c r="BI469" s="242">
        <f>IF(N469="nulová",J469,0)</f>
        <v>0</v>
      </c>
      <c r="BJ469" s="19" t="s">
        <v>89</v>
      </c>
      <c r="BK469" s="242">
        <f>ROUND(I469*H469,2)</f>
        <v>0</v>
      </c>
      <c r="BL469" s="19" t="s">
        <v>374</v>
      </c>
      <c r="BM469" s="241" t="s">
        <v>970</v>
      </c>
    </row>
    <row r="470" s="12" customFormat="1" ht="22.8" customHeight="1">
      <c r="A470" s="12"/>
      <c r="B470" s="214"/>
      <c r="C470" s="215"/>
      <c r="D470" s="216" t="s">
        <v>81</v>
      </c>
      <c r="E470" s="228" t="s">
        <v>971</v>
      </c>
      <c r="F470" s="228" t="s">
        <v>972</v>
      </c>
      <c r="G470" s="215"/>
      <c r="H470" s="215"/>
      <c r="I470" s="218"/>
      <c r="J470" s="229">
        <f>BK470</f>
        <v>0</v>
      </c>
      <c r="K470" s="215"/>
      <c r="L470" s="220"/>
      <c r="M470" s="221"/>
      <c r="N470" s="222"/>
      <c r="O470" s="222"/>
      <c r="P470" s="223">
        <f>SUM(P471:P486)</f>
        <v>0</v>
      </c>
      <c r="Q470" s="222"/>
      <c r="R470" s="223">
        <f>SUM(R471:R486)</f>
        <v>0.013820000000000001</v>
      </c>
      <c r="S470" s="222"/>
      <c r="T470" s="224">
        <f>SUM(T471:T486)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25" t="s">
        <v>91</v>
      </c>
      <c r="AT470" s="226" t="s">
        <v>81</v>
      </c>
      <c r="AU470" s="226" t="s">
        <v>89</v>
      </c>
      <c r="AY470" s="225" t="s">
        <v>280</v>
      </c>
      <c r="BK470" s="227">
        <f>SUM(BK471:BK486)</f>
        <v>0</v>
      </c>
    </row>
    <row r="471" s="2" customFormat="1" ht="24" customHeight="1">
      <c r="A471" s="41"/>
      <c r="B471" s="42"/>
      <c r="C471" s="230" t="s">
        <v>973</v>
      </c>
      <c r="D471" s="230" t="s">
        <v>282</v>
      </c>
      <c r="E471" s="231" t="s">
        <v>974</v>
      </c>
      <c r="F471" s="232" t="s">
        <v>975</v>
      </c>
      <c r="G471" s="233" t="s">
        <v>976</v>
      </c>
      <c r="H471" s="234">
        <v>4</v>
      </c>
      <c r="I471" s="235"/>
      <c r="J471" s="236">
        <f>ROUND(I471*H471,2)</f>
        <v>0</v>
      </c>
      <c r="K471" s="232" t="s">
        <v>285</v>
      </c>
      <c r="L471" s="47"/>
      <c r="M471" s="237" t="s">
        <v>44</v>
      </c>
      <c r="N471" s="238" t="s">
        <v>53</v>
      </c>
      <c r="O471" s="87"/>
      <c r="P471" s="239">
        <f>O471*H471</f>
        <v>0</v>
      </c>
      <c r="Q471" s="239">
        <v>0.00051999999999999995</v>
      </c>
      <c r="R471" s="239">
        <f>Q471*H471</f>
        <v>0.0020799999999999998</v>
      </c>
      <c r="S471" s="239">
        <v>0</v>
      </c>
      <c r="T471" s="240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41" t="s">
        <v>374</v>
      </c>
      <c r="AT471" s="241" t="s">
        <v>282</v>
      </c>
      <c r="AU471" s="241" t="s">
        <v>91</v>
      </c>
      <c r="AY471" s="19" t="s">
        <v>280</v>
      </c>
      <c r="BE471" s="242">
        <f>IF(N471="základní",J471,0)</f>
        <v>0</v>
      </c>
      <c r="BF471" s="242">
        <f>IF(N471="snížená",J471,0)</f>
        <v>0</v>
      </c>
      <c r="BG471" s="242">
        <f>IF(N471="zákl. přenesená",J471,0)</f>
        <v>0</v>
      </c>
      <c r="BH471" s="242">
        <f>IF(N471="sníž. přenesená",J471,0)</f>
        <v>0</v>
      </c>
      <c r="BI471" s="242">
        <f>IF(N471="nulová",J471,0)</f>
        <v>0</v>
      </c>
      <c r="BJ471" s="19" t="s">
        <v>89</v>
      </c>
      <c r="BK471" s="242">
        <f>ROUND(I471*H471,2)</f>
        <v>0</v>
      </c>
      <c r="BL471" s="19" t="s">
        <v>374</v>
      </c>
      <c r="BM471" s="241" t="s">
        <v>977</v>
      </c>
    </row>
    <row r="472" s="13" customFormat="1">
      <c r="A472" s="13"/>
      <c r="B472" s="243"/>
      <c r="C472" s="244"/>
      <c r="D472" s="245" t="s">
        <v>288</v>
      </c>
      <c r="E472" s="246" t="s">
        <v>44</v>
      </c>
      <c r="F472" s="247" t="s">
        <v>978</v>
      </c>
      <c r="G472" s="244"/>
      <c r="H472" s="248">
        <v>4</v>
      </c>
      <c r="I472" s="249"/>
      <c r="J472" s="244"/>
      <c r="K472" s="244"/>
      <c r="L472" s="250"/>
      <c r="M472" s="251"/>
      <c r="N472" s="252"/>
      <c r="O472" s="252"/>
      <c r="P472" s="252"/>
      <c r="Q472" s="252"/>
      <c r="R472" s="252"/>
      <c r="S472" s="252"/>
      <c r="T472" s="25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4" t="s">
        <v>288</v>
      </c>
      <c r="AU472" s="254" t="s">
        <v>91</v>
      </c>
      <c r="AV472" s="13" t="s">
        <v>91</v>
      </c>
      <c r="AW472" s="13" t="s">
        <v>42</v>
      </c>
      <c r="AX472" s="13" t="s">
        <v>89</v>
      </c>
      <c r="AY472" s="254" t="s">
        <v>280</v>
      </c>
    </row>
    <row r="473" s="2" customFormat="1" ht="24" customHeight="1">
      <c r="A473" s="41"/>
      <c r="B473" s="42"/>
      <c r="C473" s="230" t="s">
        <v>979</v>
      </c>
      <c r="D473" s="230" t="s">
        <v>282</v>
      </c>
      <c r="E473" s="231" t="s">
        <v>980</v>
      </c>
      <c r="F473" s="232" t="s">
        <v>981</v>
      </c>
      <c r="G473" s="233" t="s">
        <v>976</v>
      </c>
      <c r="H473" s="234">
        <v>2</v>
      </c>
      <c r="I473" s="235"/>
      <c r="J473" s="236">
        <f>ROUND(I473*H473,2)</f>
        <v>0</v>
      </c>
      <c r="K473" s="232" t="s">
        <v>285</v>
      </c>
      <c r="L473" s="47"/>
      <c r="M473" s="237" t="s">
        <v>44</v>
      </c>
      <c r="N473" s="238" t="s">
        <v>53</v>
      </c>
      <c r="O473" s="87"/>
      <c r="P473" s="239">
        <f>O473*H473</f>
        <v>0</v>
      </c>
      <c r="Q473" s="239">
        <v>0.00051999999999999995</v>
      </c>
      <c r="R473" s="239">
        <f>Q473*H473</f>
        <v>0.0010399999999999999</v>
      </c>
      <c r="S473" s="239">
        <v>0</v>
      </c>
      <c r="T473" s="240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41" t="s">
        <v>374</v>
      </c>
      <c r="AT473" s="241" t="s">
        <v>282</v>
      </c>
      <c r="AU473" s="241" t="s">
        <v>91</v>
      </c>
      <c r="AY473" s="19" t="s">
        <v>280</v>
      </c>
      <c r="BE473" s="242">
        <f>IF(N473="základní",J473,0)</f>
        <v>0</v>
      </c>
      <c r="BF473" s="242">
        <f>IF(N473="snížená",J473,0)</f>
        <v>0</v>
      </c>
      <c r="BG473" s="242">
        <f>IF(N473="zákl. přenesená",J473,0)</f>
        <v>0</v>
      </c>
      <c r="BH473" s="242">
        <f>IF(N473="sníž. přenesená",J473,0)</f>
        <v>0</v>
      </c>
      <c r="BI473" s="242">
        <f>IF(N473="nulová",J473,0)</f>
        <v>0</v>
      </c>
      <c r="BJ473" s="19" t="s">
        <v>89</v>
      </c>
      <c r="BK473" s="242">
        <f>ROUND(I473*H473,2)</f>
        <v>0</v>
      </c>
      <c r="BL473" s="19" t="s">
        <v>374</v>
      </c>
      <c r="BM473" s="241" t="s">
        <v>982</v>
      </c>
    </row>
    <row r="474" s="13" customFormat="1">
      <c r="A474" s="13"/>
      <c r="B474" s="243"/>
      <c r="C474" s="244"/>
      <c r="D474" s="245" t="s">
        <v>288</v>
      </c>
      <c r="E474" s="246" t="s">
        <v>44</v>
      </c>
      <c r="F474" s="247" t="s">
        <v>983</v>
      </c>
      <c r="G474" s="244"/>
      <c r="H474" s="248">
        <v>2</v>
      </c>
      <c r="I474" s="249"/>
      <c r="J474" s="244"/>
      <c r="K474" s="244"/>
      <c r="L474" s="250"/>
      <c r="M474" s="251"/>
      <c r="N474" s="252"/>
      <c r="O474" s="252"/>
      <c r="P474" s="252"/>
      <c r="Q474" s="252"/>
      <c r="R474" s="252"/>
      <c r="S474" s="252"/>
      <c r="T474" s="25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4" t="s">
        <v>288</v>
      </c>
      <c r="AU474" s="254" t="s">
        <v>91</v>
      </c>
      <c r="AV474" s="13" t="s">
        <v>91</v>
      </c>
      <c r="AW474" s="13" t="s">
        <v>42</v>
      </c>
      <c r="AX474" s="13" t="s">
        <v>89</v>
      </c>
      <c r="AY474" s="254" t="s">
        <v>280</v>
      </c>
    </row>
    <row r="475" s="2" customFormat="1" ht="24" customHeight="1">
      <c r="A475" s="41"/>
      <c r="B475" s="42"/>
      <c r="C475" s="230" t="s">
        <v>984</v>
      </c>
      <c r="D475" s="230" t="s">
        <v>282</v>
      </c>
      <c r="E475" s="231" t="s">
        <v>985</v>
      </c>
      <c r="F475" s="232" t="s">
        <v>986</v>
      </c>
      <c r="G475" s="233" t="s">
        <v>976</v>
      </c>
      <c r="H475" s="234">
        <v>2</v>
      </c>
      <c r="I475" s="235"/>
      <c r="J475" s="236">
        <f>ROUND(I475*H475,2)</f>
        <v>0</v>
      </c>
      <c r="K475" s="232" t="s">
        <v>44</v>
      </c>
      <c r="L475" s="47"/>
      <c r="M475" s="237" t="s">
        <v>44</v>
      </c>
      <c r="N475" s="238" t="s">
        <v>53</v>
      </c>
      <c r="O475" s="87"/>
      <c r="P475" s="239">
        <f>O475*H475</f>
        <v>0</v>
      </c>
      <c r="Q475" s="239">
        <v>0.00051999999999999995</v>
      </c>
      <c r="R475" s="239">
        <f>Q475*H475</f>
        <v>0.0010399999999999999</v>
      </c>
      <c r="S475" s="239">
        <v>0</v>
      </c>
      <c r="T475" s="240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41" t="s">
        <v>374</v>
      </c>
      <c r="AT475" s="241" t="s">
        <v>282</v>
      </c>
      <c r="AU475" s="241" t="s">
        <v>91</v>
      </c>
      <c r="AY475" s="19" t="s">
        <v>280</v>
      </c>
      <c r="BE475" s="242">
        <f>IF(N475="základní",J475,0)</f>
        <v>0</v>
      </c>
      <c r="BF475" s="242">
        <f>IF(N475="snížená",J475,0)</f>
        <v>0</v>
      </c>
      <c r="BG475" s="242">
        <f>IF(N475="zákl. přenesená",J475,0)</f>
        <v>0</v>
      </c>
      <c r="BH475" s="242">
        <f>IF(N475="sníž. přenesená",J475,0)</f>
        <v>0</v>
      </c>
      <c r="BI475" s="242">
        <f>IF(N475="nulová",J475,0)</f>
        <v>0</v>
      </c>
      <c r="BJ475" s="19" t="s">
        <v>89</v>
      </c>
      <c r="BK475" s="242">
        <f>ROUND(I475*H475,2)</f>
        <v>0</v>
      </c>
      <c r="BL475" s="19" t="s">
        <v>374</v>
      </c>
      <c r="BM475" s="241" t="s">
        <v>987</v>
      </c>
    </row>
    <row r="476" s="13" customFormat="1">
      <c r="A476" s="13"/>
      <c r="B476" s="243"/>
      <c r="C476" s="244"/>
      <c r="D476" s="245" t="s">
        <v>288</v>
      </c>
      <c r="E476" s="246" t="s">
        <v>44</v>
      </c>
      <c r="F476" s="247" t="s">
        <v>988</v>
      </c>
      <c r="G476" s="244"/>
      <c r="H476" s="248">
        <v>2</v>
      </c>
      <c r="I476" s="249"/>
      <c r="J476" s="244"/>
      <c r="K476" s="244"/>
      <c r="L476" s="250"/>
      <c r="M476" s="251"/>
      <c r="N476" s="252"/>
      <c r="O476" s="252"/>
      <c r="P476" s="252"/>
      <c r="Q476" s="252"/>
      <c r="R476" s="252"/>
      <c r="S476" s="252"/>
      <c r="T476" s="25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4" t="s">
        <v>288</v>
      </c>
      <c r="AU476" s="254" t="s">
        <v>91</v>
      </c>
      <c r="AV476" s="13" t="s">
        <v>91</v>
      </c>
      <c r="AW476" s="13" t="s">
        <v>42</v>
      </c>
      <c r="AX476" s="13" t="s">
        <v>89</v>
      </c>
      <c r="AY476" s="254" t="s">
        <v>280</v>
      </c>
    </row>
    <row r="477" s="2" customFormat="1" ht="24" customHeight="1">
      <c r="A477" s="41"/>
      <c r="B477" s="42"/>
      <c r="C477" s="230" t="s">
        <v>989</v>
      </c>
      <c r="D477" s="230" t="s">
        <v>282</v>
      </c>
      <c r="E477" s="231" t="s">
        <v>990</v>
      </c>
      <c r="F477" s="232" t="s">
        <v>991</v>
      </c>
      <c r="G477" s="233" t="s">
        <v>976</v>
      </c>
      <c r="H477" s="234">
        <v>4</v>
      </c>
      <c r="I477" s="235"/>
      <c r="J477" s="236">
        <f>ROUND(I477*H477,2)</f>
        <v>0</v>
      </c>
      <c r="K477" s="232" t="s">
        <v>285</v>
      </c>
      <c r="L477" s="47"/>
      <c r="M477" s="237" t="s">
        <v>44</v>
      </c>
      <c r="N477" s="238" t="s">
        <v>53</v>
      </c>
      <c r="O477" s="87"/>
      <c r="P477" s="239">
        <f>O477*H477</f>
        <v>0</v>
      </c>
      <c r="Q477" s="239">
        <v>0.00051999999999999995</v>
      </c>
      <c r="R477" s="239">
        <f>Q477*H477</f>
        <v>0.0020799999999999998</v>
      </c>
      <c r="S477" s="239">
        <v>0</v>
      </c>
      <c r="T477" s="240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41" t="s">
        <v>374</v>
      </c>
      <c r="AT477" s="241" t="s">
        <v>282</v>
      </c>
      <c r="AU477" s="241" t="s">
        <v>91</v>
      </c>
      <c r="AY477" s="19" t="s">
        <v>280</v>
      </c>
      <c r="BE477" s="242">
        <f>IF(N477="základní",J477,0)</f>
        <v>0</v>
      </c>
      <c r="BF477" s="242">
        <f>IF(N477="snížená",J477,0)</f>
        <v>0</v>
      </c>
      <c r="BG477" s="242">
        <f>IF(N477="zákl. přenesená",J477,0)</f>
        <v>0</v>
      </c>
      <c r="BH477" s="242">
        <f>IF(N477="sníž. přenesená",J477,0)</f>
        <v>0</v>
      </c>
      <c r="BI477" s="242">
        <f>IF(N477="nulová",J477,0)</f>
        <v>0</v>
      </c>
      <c r="BJ477" s="19" t="s">
        <v>89</v>
      </c>
      <c r="BK477" s="242">
        <f>ROUND(I477*H477,2)</f>
        <v>0</v>
      </c>
      <c r="BL477" s="19" t="s">
        <v>374</v>
      </c>
      <c r="BM477" s="241" t="s">
        <v>992</v>
      </c>
    </row>
    <row r="478" s="13" customFormat="1">
      <c r="A478" s="13"/>
      <c r="B478" s="243"/>
      <c r="C478" s="244"/>
      <c r="D478" s="245" t="s">
        <v>288</v>
      </c>
      <c r="E478" s="246" t="s">
        <v>44</v>
      </c>
      <c r="F478" s="247" t="s">
        <v>993</v>
      </c>
      <c r="G478" s="244"/>
      <c r="H478" s="248">
        <v>4</v>
      </c>
      <c r="I478" s="249"/>
      <c r="J478" s="244"/>
      <c r="K478" s="244"/>
      <c r="L478" s="250"/>
      <c r="M478" s="251"/>
      <c r="N478" s="252"/>
      <c r="O478" s="252"/>
      <c r="P478" s="252"/>
      <c r="Q478" s="252"/>
      <c r="R478" s="252"/>
      <c r="S478" s="252"/>
      <c r="T478" s="25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4" t="s">
        <v>288</v>
      </c>
      <c r="AU478" s="254" t="s">
        <v>91</v>
      </c>
      <c r="AV478" s="13" t="s">
        <v>91</v>
      </c>
      <c r="AW478" s="13" t="s">
        <v>42</v>
      </c>
      <c r="AX478" s="13" t="s">
        <v>89</v>
      </c>
      <c r="AY478" s="254" t="s">
        <v>280</v>
      </c>
    </row>
    <row r="479" s="2" customFormat="1" ht="24" customHeight="1">
      <c r="A479" s="41"/>
      <c r="B479" s="42"/>
      <c r="C479" s="230" t="s">
        <v>994</v>
      </c>
      <c r="D479" s="230" t="s">
        <v>282</v>
      </c>
      <c r="E479" s="231" t="s">
        <v>995</v>
      </c>
      <c r="F479" s="232" t="s">
        <v>996</v>
      </c>
      <c r="G479" s="233" t="s">
        <v>976</v>
      </c>
      <c r="H479" s="234">
        <v>4</v>
      </c>
      <c r="I479" s="235"/>
      <c r="J479" s="236">
        <f>ROUND(I479*H479,2)</f>
        <v>0</v>
      </c>
      <c r="K479" s="232" t="s">
        <v>44</v>
      </c>
      <c r="L479" s="47"/>
      <c r="M479" s="237" t="s">
        <v>44</v>
      </c>
      <c r="N479" s="238" t="s">
        <v>53</v>
      </c>
      <c r="O479" s="87"/>
      <c r="P479" s="239">
        <f>O479*H479</f>
        <v>0</v>
      </c>
      <c r="Q479" s="239">
        <v>0.00051999999999999995</v>
      </c>
      <c r="R479" s="239">
        <f>Q479*H479</f>
        <v>0.0020799999999999998</v>
      </c>
      <c r="S479" s="239">
        <v>0</v>
      </c>
      <c r="T479" s="240">
        <f>S479*H479</f>
        <v>0</v>
      </c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R479" s="241" t="s">
        <v>374</v>
      </c>
      <c r="AT479" s="241" t="s">
        <v>282</v>
      </c>
      <c r="AU479" s="241" t="s">
        <v>91</v>
      </c>
      <c r="AY479" s="19" t="s">
        <v>280</v>
      </c>
      <c r="BE479" s="242">
        <f>IF(N479="základní",J479,0)</f>
        <v>0</v>
      </c>
      <c r="BF479" s="242">
        <f>IF(N479="snížená",J479,0)</f>
        <v>0</v>
      </c>
      <c r="BG479" s="242">
        <f>IF(N479="zákl. přenesená",J479,0)</f>
        <v>0</v>
      </c>
      <c r="BH479" s="242">
        <f>IF(N479="sníž. přenesená",J479,0)</f>
        <v>0</v>
      </c>
      <c r="BI479" s="242">
        <f>IF(N479="nulová",J479,0)</f>
        <v>0</v>
      </c>
      <c r="BJ479" s="19" t="s">
        <v>89</v>
      </c>
      <c r="BK479" s="242">
        <f>ROUND(I479*H479,2)</f>
        <v>0</v>
      </c>
      <c r="BL479" s="19" t="s">
        <v>374</v>
      </c>
      <c r="BM479" s="241" t="s">
        <v>997</v>
      </c>
    </row>
    <row r="480" s="13" customFormat="1">
      <c r="A480" s="13"/>
      <c r="B480" s="243"/>
      <c r="C480" s="244"/>
      <c r="D480" s="245" t="s">
        <v>288</v>
      </c>
      <c r="E480" s="246" t="s">
        <v>44</v>
      </c>
      <c r="F480" s="247" t="s">
        <v>998</v>
      </c>
      <c r="G480" s="244"/>
      <c r="H480" s="248">
        <v>4</v>
      </c>
      <c r="I480" s="249"/>
      <c r="J480" s="244"/>
      <c r="K480" s="244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288</v>
      </c>
      <c r="AU480" s="254" t="s">
        <v>91</v>
      </c>
      <c r="AV480" s="13" t="s">
        <v>91</v>
      </c>
      <c r="AW480" s="13" t="s">
        <v>42</v>
      </c>
      <c r="AX480" s="13" t="s">
        <v>89</v>
      </c>
      <c r="AY480" s="254" t="s">
        <v>280</v>
      </c>
    </row>
    <row r="481" s="2" customFormat="1" ht="24" customHeight="1">
      <c r="A481" s="41"/>
      <c r="B481" s="42"/>
      <c r="C481" s="230" t="s">
        <v>999</v>
      </c>
      <c r="D481" s="230" t="s">
        <v>282</v>
      </c>
      <c r="E481" s="231" t="s">
        <v>1000</v>
      </c>
      <c r="F481" s="232" t="s">
        <v>1001</v>
      </c>
      <c r="G481" s="233" t="s">
        <v>976</v>
      </c>
      <c r="H481" s="234">
        <v>2</v>
      </c>
      <c r="I481" s="235"/>
      <c r="J481" s="236">
        <f>ROUND(I481*H481,2)</f>
        <v>0</v>
      </c>
      <c r="K481" s="232" t="s">
        <v>44</v>
      </c>
      <c r="L481" s="47"/>
      <c r="M481" s="237" t="s">
        <v>44</v>
      </c>
      <c r="N481" s="238" t="s">
        <v>53</v>
      </c>
      <c r="O481" s="87"/>
      <c r="P481" s="239">
        <f>O481*H481</f>
        <v>0</v>
      </c>
      <c r="Q481" s="239">
        <v>0.0011000000000000001</v>
      </c>
      <c r="R481" s="239">
        <f>Q481*H481</f>
        <v>0.0022000000000000001</v>
      </c>
      <c r="S481" s="239">
        <v>0</v>
      </c>
      <c r="T481" s="240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41" t="s">
        <v>374</v>
      </c>
      <c r="AT481" s="241" t="s">
        <v>282</v>
      </c>
      <c r="AU481" s="241" t="s">
        <v>91</v>
      </c>
      <c r="AY481" s="19" t="s">
        <v>280</v>
      </c>
      <c r="BE481" s="242">
        <f>IF(N481="základní",J481,0)</f>
        <v>0</v>
      </c>
      <c r="BF481" s="242">
        <f>IF(N481="snížená",J481,0)</f>
        <v>0</v>
      </c>
      <c r="BG481" s="242">
        <f>IF(N481="zákl. přenesená",J481,0)</f>
        <v>0</v>
      </c>
      <c r="BH481" s="242">
        <f>IF(N481="sníž. přenesená",J481,0)</f>
        <v>0</v>
      </c>
      <c r="BI481" s="242">
        <f>IF(N481="nulová",J481,0)</f>
        <v>0</v>
      </c>
      <c r="BJ481" s="19" t="s">
        <v>89</v>
      </c>
      <c r="BK481" s="242">
        <f>ROUND(I481*H481,2)</f>
        <v>0</v>
      </c>
      <c r="BL481" s="19" t="s">
        <v>374</v>
      </c>
      <c r="BM481" s="241" t="s">
        <v>1002</v>
      </c>
    </row>
    <row r="482" s="13" customFormat="1">
      <c r="A482" s="13"/>
      <c r="B482" s="243"/>
      <c r="C482" s="244"/>
      <c r="D482" s="245" t="s">
        <v>288</v>
      </c>
      <c r="E482" s="246" t="s">
        <v>44</v>
      </c>
      <c r="F482" s="247" t="s">
        <v>1003</v>
      </c>
      <c r="G482" s="244"/>
      <c r="H482" s="248">
        <v>2</v>
      </c>
      <c r="I482" s="249"/>
      <c r="J482" s="244"/>
      <c r="K482" s="244"/>
      <c r="L482" s="250"/>
      <c r="M482" s="251"/>
      <c r="N482" s="252"/>
      <c r="O482" s="252"/>
      <c r="P482" s="252"/>
      <c r="Q482" s="252"/>
      <c r="R482" s="252"/>
      <c r="S482" s="252"/>
      <c r="T482" s="25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4" t="s">
        <v>288</v>
      </c>
      <c r="AU482" s="254" t="s">
        <v>91</v>
      </c>
      <c r="AV482" s="13" t="s">
        <v>91</v>
      </c>
      <c r="AW482" s="13" t="s">
        <v>42</v>
      </c>
      <c r="AX482" s="13" t="s">
        <v>89</v>
      </c>
      <c r="AY482" s="254" t="s">
        <v>280</v>
      </c>
    </row>
    <row r="483" s="2" customFormat="1" ht="24" customHeight="1">
      <c r="A483" s="41"/>
      <c r="B483" s="42"/>
      <c r="C483" s="230" t="s">
        <v>1004</v>
      </c>
      <c r="D483" s="230" t="s">
        <v>282</v>
      </c>
      <c r="E483" s="231" t="s">
        <v>1005</v>
      </c>
      <c r="F483" s="232" t="s">
        <v>1006</v>
      </c>
      <c r="G483" s="233" t="s">
        <v>976</v>
      </c>
      <c r="H483" s="234">
        <v>2</v>
      </c>
      <c r="I483" s="235"/>
      <c r="J483" s="236">
        <f>ROUND(I483*H483,2)</f>
        <v>0</v>
      </c>
      <c r="K483" s="232" t="s">
        <v>44</v>
      </c>
      <c r="L483" s="47"/>
      <c r="M483" s="237" t="s">
        <v>44</v>
      </c>
      <c r="N483" s="238" t="s">
        <v>53</v>
      </c>
      <c r="O483" s="87"/>
      <c r="P483" s="239">
        <f>O483*H483</f>
        <v>0</v>
      </c>
      <c r="Q483" s="239">
        <v>0.0011000000000000001</v>
      </c>
      <c r="R483" s="239">
        <f>Q483*H483</f>
        <v>0.0022000000000000001</v>
      </c>
      <c r="S483" s="239">
        <v>0</v>
      </c>
      <c r="T483" s="240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41" t="s">
        <v>374</v>
      </c>
      <c r="AT483" s="241" t="s">
        <v>282</v>
      </c>
      <c r="AU483" s="241" t="s">
        <v>91</v>
      </c>
      <c r="AY483" s="19" t="s">
        <v>280</v>
      </c>
      <c r="BE483" s="242">
        <f>IF(N483="základní",J483,0)</f>
        <v>0</v>
      </c>
      <c r="BF483" s="242">
        <f>IF(N483="snížená",J483,0)</f>
        <v>0</v>
      </c>
      <c r="BG483" s="242">
        <f>IF(N483="zákl. přenesená",J483,0)</f>
        <v>0</v>
      </c>
      <c r="BH483" s="242">
        <f>IF(N483="sníž. přenesená",J483,0)</f>
        <v>0</v>
      </c>
      <c r="BI483" s="242">
        <f>IF(N483="nulová",J483,0)</f>
        <v>0</v>
      </c>
      <c r="BJ483" s="19" t="s">
        <v>89</v>
      </c>
      <c r="BK483" s="242">
        <f>ROUND(I483*H483,2)</f>
        <v>0</v>
      </c>
      <c r="BL483" s="19" t="s">
        <v>374</v>
      </c>
      <c r="BM483" s="241" t="s">
        <v>1007</v>
      </c>
    </row>
    <row r="484" s="13" customFormat="1">
      <c r="A484" s="13"/>
      <c r="B484" s="243"/>
      <c r="C484" s="244"/>
      <c r="D484" s="245" t="s">
        <v>288</v>
      </c>
      <c r="E484" s="246" t="s">
        <v>44</v>
      </c>
      <c r="F484" s="247" t="s">
        <v>1008</v>
      </c>
      <c r="G484" s="244"/>
      <c r="H484" s="248">
        <v>2</v>
      </c>
      <c r="I484" s="249"/>
      <c r="J484" s="244"/>
      <c r="K484" s="244"/>
      <c r="L484" s="250"/>
      <c r="M484" s="251"/>
      <c r="N484" s="252"/>
      <c r="O484" s="252"/>
      <c r="P484" s="252"/>
      <c r="Q484" s="252"/>
      <c r="R484" s="252"/>
      <c r="S484" s="252"/>
      <c r="T484" s="25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4" t="s">
        <v>288</v>
      </c>
      <c r="AU484" s="254" t="s">
        <v>91</v>
      </c>
      <c r="AV484" s="13" t="s">
        <v>91</v>
      </c>
      <c r="AW484" s="13" t="s">
        <v>42</v>
      </c>
      <c r="AX484" s="13" t="s">
        <v>89</v>
      </c>
      <c r="AY484" s="254" t="s">
        <v>280</v>
      </c>
    </row>
    <row r="485" s="2" customFormat="1" ht="24" customHeight="1">
      <c r="A485" s="41"/>
      <c r="B485" s="42"/>
      <c r="C485" s="230" t="s">
        <v>1009</v>
      </c>
      <c r="D485" s="230" t="s">
        <v>282</v>
      </c>
      <c r="E485" s="231" t="s">
        <v>1010</v>
      </c>
      <c r="F485" s="232" t="s">
        <v>1011</v>
      </c>
      <c r="G485" s="233" t="s">
        <v>976</v>
      </c>
      <c r="H485" s="234">
        <v>1</v>
      </c>
      <c r="I485" s="235"/>
      <c r="J485" s="236">
        <f>ROUND(I485*H485,2)</f>
        <v>0</v>
      </c>
      <c r="K485" s="232" t="s">
        <v>44</v>
      </c>
      <c r="L485" s="47"/>
      <c r="M485" s="237" t="s">
        <v>44</v>
      </c>
      <c r="N485" s="238" t="s">
        <v>53</v>
      </c>
      <c r="O485" s="87"/>
      <c r="P485" s="239">
        <f>O485*H485</f>
        <v>0</v>
      </c>
      <c r="Q485" s="239">
        <v>0.0011000000000000001</v>
      </c>
      <c r="R485" s="239">
        <f>Q485*H485</f>
        <v>0.0011000000000000001</v>
      </c>
      <c r="S485" s="239">
        <v>0</v>
      </c>
      <c r="T485" s="240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41" t="s">
        <v>374</v>
      </c>
      <c r="AT485" s="241" t="s">
        <v>282</v>
      </c>
      <c r="AU485" s="241" t="s">
        <v>91</v>
      </c>
      <c r="AY485" s="19" t="s">
        <v>280</v>
      </c>
      <c r="BE485" s="242">
        <f>IF(N485="základní",J485,0)</f>
        <v>0</v>
      </c>
      <c r="BF485" s="242">
        <f>IF(N485="snížená",J485,0)</f>
        <v>0</v>
      </c>
      <c r="BG485" s="242">
        <f>IF(N485="zákl. přenesená",J485,0)</f>
        <v>0</v>
      </c>
      <c r="BH485" s="242">
        <f>IF(N485="sníž. přenesená",J485,0)</f>
        <v>0</v>
      </c>
      <c r="BI485" s="242">
        <f>IF(N485="nulová",J485,0)</f>
        <v>0</v>
      </c>
      <c r="BJ485" s="19" t="s">
        <v>89</v>
      </c>
      <c r="BK485" s="242">
        <f>ROUND(I485*H485,2)</f>
        <v>0</v>
      </c>
      <c r="BL485" s="19" t="s">
        <v>374</v>
      </c>
      <c r="BM485" s="241" t="s">
        <v>1012</v>
      </c>
    </row>
    <row r="486" s="13" customFormat="1">
      <c r="A486" s="13"/>
      <c r="B486" s="243"/>
      <c r="C486" s="244"/>
      <c r="D486" s="245" t="s">
        <v>288</v>
      </c>
      <c r="E486" s="246" t="s">
        <v>44</v>
      </c>
      <c r="F486" s="247" t="s">
        <v>1013</v>
      </c>
      <c r="G486" s="244"/>
      <c r="H486" s="248">
        <v>1</v>
      </c>
      <c r="I486" s="249"/>
      <c r="J486" s="244"/>
      <c r="K486" s="244"/>
      <c r="L486" s="250"/>
      <c r="M486" s="251"/>
      <c r="N486" s="252"/>
      <c r="O486" s="252"/>
      <c r="P486" s="252"/>
      <c r="Q486" s="252"/>
      <c r="R486" s="252"/>
      <c r="S486" s="252"/>
      <c r="T486" s="25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4" t="s">
        <v>288</v>
      </c>
      <c r="AU486" s="254" t="s">
        <v>91</v>
      </c>
      <c r="AV486" s="13" t="s">
        <v>91</v>
      </c>
      <c r="AW486" s="13" t="s">
        <v>42</v>
      </c>
      <c r="AX486" s="13" t="s">
        <v>89</v>
      </c>
      <c r="AY486" s="254" t="s">
        <v>280</v>
      </c>
    </row>
    <row r="487" s="12" customFormat="1" ht="22.8" customHeight="1">
      <c r="A487" s="12"/>
      <c r="B487" s="214"/>
      <c r="C487" s="215"/>
      <c r="D487" s="216" t="s">
        <v>81</v>
      </c>
      <c r="E487" s="228" t="s">
        <v>1014</v>
      </c>
      <c r="F487" s="228" t="s">
        <v>1015</v>
      </c>
      <c r="G487" s="215"/>
      <c r="H487" s="215"/>
      <c r="I487" s="218"/>
      <c r="J487" s="229">
        <f>BK487</f>
        <v>0</v>
      </c>
      <c r="K487" s="215"/>
      <c r="L487" s="220"/>
      <c r="M487" s="221"/>
      <c r="N487" s="222"/>
      <c r="O487" s="222"/>
      <c r="P487" s="223">
        <f>SUM(P488:P490)</f>
        <v>0</v>
      </c>
      <c r="Q487" s="222"/>
      <c r="R487" s="223">
        <f>SUM(R488:R490)</f>
        <v>0</v>
      </c>
      <c r="S487" s="222"/>
      <c r="T487" s="224">
        <f>SUM(T488:T490)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25" t="s">
        <v>91</v>
      </c>
      <c r="AT487" s="226" t="s">
        <v>81</v>
      </c>
      <c r="AU487" s="226" t="s">
        <v>89</v>
      </c>
      <c r="AY487" s="225" t="s">
        <v>280</v>
      </c>
      <c r="BK487" s="227">
        <f>SUM(BK488:BK490)</f>
        <v>0</v>
      </c>
    </row>
    <row r="488" s="2" customFormat="1" ht="36" customHeight="1">
      <c r="A488" s="41"/>
      <c r="B488" s="42"/>
      <c r="C488" s="230" t="s">
        <v>1016</v>
      </c>
      <c r="D488" s="230" t="s">
        <v>282</v>
      </c>
      <c r="E488" s="231" t="s">
        <v>1017</v>
      </c>
      <c r="F488" s="232" t="s">
        <v>1018</v>
      </c>
      <c r="G488" s="233" t="s">
        <v>431</v>
      </c>
      <c r="H488" s="234">
        <v>12</v>
      </c>
      <c r="I488" s="235"/>
      <c r="J488" s="236">
        <f>ROUND(I488*H488,2)</f>
        <v>0</v>
      </c>
      <c r="K488" s="232" t="s">
        <v>285</v>
      </c>
      <c r="L488" s="47"/>
      <c r="M488" s="237" t="s">
        <v>44</v>
      </c>
      <c r="N488" s="238" t="s">
        <v>53</v>
      </c>
      <c r="O488" s="87"/>
      <c r="P488" s="239">
        <f>O488*H488</f>
        <v>0</v>
      </c>
      <c r="Q488" s="239">
        <v>0</v>
      </c>
      <c r="R488" s="239">
        <f>Q488*H488</f>
        <v>0</v>
      </c>
      <c r="S488" s="239">
        <v>0</v>
      </c>
      <c r="T488" s="240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41" t="s">
        <v>374</v>
      </c>
      <c r="AT488" s="241" t="s">
        <v>282</v>
      </c>
      <c r="AU488" s="241" t="s">
        <v>91</v>
      </c>
      <c r="AY488" s="19" t="s">
        <v>280</v>
      </c>
      <c r="BE488" s="242">
        <f>IF(N488="základní",J488,0)</f>
        <v>0</v>
      </c>
      <c r="BF488" s="242">
        <f>IF(N488="snížená",J488,0)</f>
        <v>0</v>
      </c>
      <c r="BG488" s="242">
        <f>IF(N488="zákl. přenesená",J488,0)</f>
        <v>0</v>
      </c>
      <c r="BH488" s="242">
        <f>IF(N488="sníž. přenesená",J488,0)</f>
        <v>0</v>
      </c>
      <c r="BI488" s="242">
        <f>IF(N488="nulová",J488,0)</f>
        <v>0</v>
      </c>
      <c r="BJ488" s="19" t="s">
        <v>89</v>
      </c>
      <c r="BK488" s="242">
        <f>ROUND(I488*H488,2)</f>
        <v>0</v>
      </c>
      <c r="BL488" s="19" t="s">
        <v>374</v>
      </c>
      <c r="BM488" s="241" t="s">
        <v>1019</v>
      </c>
    </row>
    <row r="489" s="13" customFormat="1">
      <c r="A489" s="13"/>
      <c r="B489" s="243"/>
      <c r="C489" s="244"/>
      <c r="D489" s="245" t="s">
        <v>288</v>
      </c>
      <c r="E489" s="246" t="s">
        <v>44</v>
      </c>
      <c r="F489" s="247" t="s">
        <v>1020</v>
      </c>
      <c r="G489" s="244"/>
      <c r="H489" s="248">
        <v>12</v>
      </c>
      <c r="I489" s="249"/>
      <c r="J489" s="244"/>
      <c r="K489" s="244"/>
      <c r="L489" s="250"/>
      <c r="M489" s="251"/>
      <c r="N489" s="252"/>
      <c r="O489" s="252"/>
      <c r="P489" s="252"/>
      <c r="Q489" s="252"/>
      <c r="R489" s="252"/>
      <c r="S489" s="252"/>
      <c r="T489" s="25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4" t="s">
        <v>288</v>
      </c>
      <c r="AU489" s="254" t="s">
        <v>91</v>
      </c>
      <c r="AV489" s="13" t="s">
        <v>91</v>
      </c>
      <c r="AW489" s="13" t="s">
        <v>42</v>
      </c>
      <c r="AX489" s="13" t="s">
        <v>89</v>
      </c>
      <c r="AY489" s="254" t="s">
        <v>280</v>
      </c>
    </row>
    <row r="490" s="2" customFormat="1" ht="16.5" customHeight="1">
      <c r="A490" s="41"/>
      <c r="B490" s="42"/>
      <c r="C490" s="266" t="s">
        <v>1021</v>
      </c>
      <c r="D490" s="266" t="s">
        <v>329</v>
      </c>
      <c r="E490" s="267" t="s">
        <v>1022</v>
      </c>
      <c r="F490" s="268" t="s">
        <v>1023</v>
      </c>
      <c r="G490" s="269" t="s">
        <v>431</v>
      </c>
      <c r="H490" s="270">
        <v>12</v>
      </c>
      <c r="I490" s="271"/>
      <c r="J490" s="272">
        <f>ROUND(I490*H490,2)</f>
        <v>0</v>
      </c>
      <c r="K490" s="268" t="s">
        <v>44</v>
      </c>
      <c r="L490" s="273"/>
      <c r="M490" s="274" t="s">
        <v>44</v>
      </c>
      <c r="N490" s="275" t="s">
        <v>53</v>
      </c>
      <c r="O490" s="87"/>
      <c r="P490" s="239">
        <f>O490*H490</f>
        <v>0</v>
      </c>
      <c r="Q490" s="239">
        <v>0</v>
      </c>
      <c r="R490" s="239">
        <f>Q490*H490</f>
        <v>0</v>
      </c>
      <c r="S490" s="239">
        <v>0</v>
      </c>
      <c r="T490" s="240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41" t="s">
        <v>455</v>
      </c>
      <c r="AT490" s="241" t="s">
        <v>329</v>
      </c>
      <c r="AU490" s="241" t="s">
        <v>91</v>
      </c>
      <c r="AY490" s="19" t="s">
        <v>280</v>
      </c>
      <c r="BE490" s="242">
        <f>IF(N490="základní",J490,0)</f>
        <v>0</v>
      </c>
      <c r="BF490" s="242">
        <f>IF(N490="snížená",J490,0)</f>
        <v>0</v>
      </c>
      <c r="BG490" s="242">
        <f>IF(N490="zákl. přenesená",J490,0)</f>
        <v>0</v>
      </c>
      <c r="BH490" s="242">
        <f>IF(N490="sníž. přenesená",J490,0)</f>
        <v>0</v>
      </c>
      <c r="BI490" s="242">
        <f>IF(N490="nulová",J490,0)</f>
        <v>0</v>
      </c>
      <c r="BJ490" s="19" t="s">
        <v>89</v>
      </c>
      <c r="BK490" s="242">
        <f>ROUND(I490*H490,2)</f>
        <v>0</v>
      </c>
      <c r="BL490" s="19" t="s">
        <v>374</v>
      </c>
      <c r="BM490" s="241" t="s">
        <v>1024</v>
      </c>
    </row>
    <row r="491" s="12" customFormat="1" ht="22.8" customHeight="1">
      <c r="A491" s="12"/>
      <c r="B491" s="214"/>
      <c r="C491" s="215"/>
      <c r="D491" s="216" t="s">
        <v>81</v>
      </c>
      <c r="E491" s="228" t="s">
        <v>1025</v>
      </c>
      <c r="F491" s="228" t="s">
        <v>1026</v>
      </c>
      <c r="G491" s="215"/>
      <c r="H491" s="215"/>
      <c r="I491" s="218"/>
      <c r="J491" s="229">
        <f>BK491</f>
        <v>0</v>
      </c>
      <c r="K491" s="215"/>
      <c r="L491" s="220"/>
      <c r="M491" s="221"/>
      <c r="N491" s="222"/>
      <c r="O491" s="222"/>
      <c r="P491" s="223">
        <f>SUM(P492:P514)</f>
        <v>0</v>
      </c>
      <c r="Q491" s="222"/>
      <c r="R491" s="223">
        <f>SUM(R492:R514)</f>
        <v>0.79971199999999987</v>
      </c>
      <c r="S491" s="222"/>
      <c r="T491" s="224">
        <f>SUM(T492:T514)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25" t="s">
        <v>91</v>
      </c>
      <c r="AT491" s="226" t="s">
        <v>81</v>
      </c>
      <c r="AU491" s="226" t="s">
        <v>89</v>
      </c>
      <c r="AY491" s="225" t="s">
        <v>280</v>
      </c>
      <c r="BK491" s="227">
        <f>SUM(BK492:BK514)</f>
        <v>0</v>
      </c>
    </row>
    <row r="492" s="2" customFormat="1" ht="24" customHeight="1">
      <c r="A492" s="41"/>
      <c r="B492" s="42"/>
      <c r="C492" s="230" t="s">
        <v>1027</v>
      </c>
      <c r="D492" s="230" t="s">
        <v>282</v>
      </c>
      <c r="E492" s="231" t="s">
        <v>1028</v>
      </c>
      <c r="F492" s="232" t="s">
        <v>1029</v>
      </c>
      <c r="G492" s="233" t="s">
        <v>201</v>
      </c>
      <c r="H492" s="234">
        <v>40.399999999999999</v>
      </c>
      <c r="I492" s="235"/>
      <c r="J492" s="236">
        <f>ROUND(I492*H492,2)</f>
        <v>0</v>
      </c>
      <c r="K492" s="232" t="s">
        <v>285</v>
      </c>
      <c r="L492" s="47"/>
      <c r="M492" s="237" t="s">
        <v>44</v>
      </c>
      <c r="N492" s="238" t="s">
        <v>53</v>
      </c>
      <c r="O492" s="87"/>
      <c r="P492" s="239">
        <f>O492*H492</f>
        <v>0</v>
      </c>
      <c r="Q492" s="239">
        <v>0.00068999999999999997</v>
      </c>
      <c r="R492" s="239">
        <f>Q492*H492</f>
        <v>0.027875999999999998</v>
      </c>
      <c r="S492" s="239">
        <v>0</v>
      </c>
      <c r="T492" s="240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41" t="s">
        <v>374</v>
      </c>
      <c r="AT492" s="241" t="s">
        <v>282</v>
      </c>
      <c r="AU492" s="241" t="s">
        <v>91</v>
      </c>
      <c r="AY492" s="19" t="s">
        <v>280</v>
      </c>
      <c r="BE492" s="242">
        <f>IF(N492="základní",J492,0)</f>
        <v>0</v>
      </c>
      <c r="BF492" s="242">
        <f>IF(N492="snížená",J492,0)</f>
        <v>0</v>
      </c>
      <c r="BG492" s="242">
        <f>IF(N492="zákl. přenesená",J492,0)</f>
        <v>0</v>
      </c>
      <c r="BH492" s="242">
        <f>IF(N492="sníž. přenesená",J492,0)</f>
        <v>0</v>
      </c>
      <c r="BI492" s="242">
        <f>IF(N492="nulová",J492,0)</f>
        <v>0</v>
      </c>
      <c r="BJ492" s="19" t="s">
        <v>89</v>
      </c>
      <c r="BK492" s="242">
        <f>ROUND(I492*H492,2)</f>
        <v>0</v>
      </c>
      <c r="BL492" s="19" t="s">
        <v>374</v>
      </c>
      <c r="BM492" s="241" t="s">
        <v>1030</v>
      </c>
    </row>
    <row r="493" s="15" customFormat="1">
      <c r="A493" s="15"/>
      <c r="B493" s="279"/>
      <c r="C493" s="280"/>
      <c r="D493" s="245" t="s">
        <v>288</v>
      </c>
      <c r="E493" s="281" t="s">
        <v>44</v>
      </c>
      <c r="F493" s="282" t="s">
        <v>1031</v>
      </c>
      <c r="G493" s="280"/>
      <c r="H493" s="281" t="s">
        <v>44</v>
      </c>
      <c r="I493" s="283"/>
      <c r="J493" s="280"/>
      <c r="K493" s="280"/>
      <c r="L493" s="284"/>
      <c r="M493" s="285"/>
      <c r="N493" s="286"/>
      <c r="O493" s="286"/>
      <c r="P493" s="286"/>
      <c r="Q493" s="286"/>
      <c r="R493" s="286"/>
      <c r="S493" s="286"/>
      <c r="T493" s="287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88" t="s">
        <v>288</v>
      </c>
      <c r="AU493" s="288" t="s">
        <v>91</v>
      </c>
      <c r="AV493" s="15" t="s">
        <v>89</v>
      </c>
      <c r="AW493" s="15" t="s">
        <v>42</v>
      </c>
      <c r="AX493" s="15" t="s">
        <v>82</v>
      </c>
      <c r="AY493" s="288" t="s">
        <v>280</v>
      </c>
    </row>
    <row r="494" s="13" customFormat="1">
      <c r="A494" s="13"/>
      <c r="B494" s="243"/>
      <c r="C494" s="244"/>
      <c r="D494" s="245" t="s">
        <v>288</v>
      </c>
      <c r="E494" s="246" t="s">
        <v>44</v>
      </c>
      <c r="F494" s="247" t="s">
        <v>615</v>
      </c>
      <c r="G494" s="244"/>
      <c r="H494" s="248">
        <v>23.199999999999999</v>
      </c>
      <c r="I494" s="249"/>
      <c r="J494" s="244"/>
      <c r="K494" s="244"/>
      <c r="L494" s="250"/>
      <c r="M494" s="251"/>
      <c r="N494" s="252"/>
      <c r="O494" s="252"/>
      <c r="P494" s="252"/>
      <c r="Q494" s="252"/>
      <c r="R494" s="252"/>
      <c r="S494" s="252"/>
      <c r="T494" s="25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4" t="s">
        <v>288</v>
      </c>
      <c r="AU494" s="254" t="s">
        <v>91</v>
      </c>
      <c r="AV494" s="13" t="s">
        <v>91</v>
      </c>
      <c r="AW494" s="13" t="s">
        <v>42</v>
      </c>
      <c r="AX494" s="13" t="s">
        <v>82</v>
      </c>
      <c r="AY494" s="254" t="s">
        <v>280</v>
      </c>
    </row>
    <row r="495" s="15" customFormat="1">
      <c r="A495" s="15"/>
      <c r="B495" s="279"/>
      <c r="C495" s="280"/>
      <c r="D495" s="245" t="s">
        <v>288</v>
      </c>
      <c r="E495" s="281" t="s">
        <v>44</v>
      </c>
      <c r="F495" s="282" t="s">
        <v>1032</v>
      </c>
      <c r="G495" s="280"/>
      <c r="H495" s="281" t="s">
        <v>44</v>
      </c>
      <c r="I495" s="283"/>
      <c r="J495" s="280"/>
      <c r="K495" s="280"/>
      <c r="L495" s="284"/>
      <c r="M495" s="285"/>
      <c r="N495" s="286"/>
      <c r="O495" s="286"/>
      <c r="P495" s="286"/>
      <c r="Q495" s="286"/>
      <c r="R495" s="286"/>
      <c r="S495" s="286"/>
      <c r="T495" s="287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88" t="s">
        <v>288</v>
      </c>
      <c r="AU495" s="288" t="s">
        <v>91</v>
      </c>
      <c r="AV495" s="15" t="s">
        <v>89</v>
      </c>
      <c r="AW495" s="15" t="s">
        <v>42</v>
      </c>
      <c r="AX495" s="15" t="s">
        <v>82</v>
      </c>
      <c r="AY495" s="288" t="s">
        <v>280</v>
      </c>
    </row>
    <row r="496" s="13" customFormat="1">
      <c r="A496" s="13"/>
      <c r="B496" s="243"/>
      <c r="C496" s="244"/>
      <c r="D496" s="245" t="s">
        <v>288</v>
      </c>
      <c r="E496" s="246" t="s">
        <v>44</v>
      </c>
      <c r="F496" s="247" t="s">
        <v>618</v>
      </c>
      <c r="G496" s="244"/>
      <c r="H496" s="248">
        <v>17.199999999999999</v>
      </c>
      <c r="I496" s="249"/>
      <c r="J496" s="244"/>
      <c r="K496" s="244"/>
      <c r="L496" s="250"/>
      <c r="M496" s="251"/>
      <c r="N496" s="252"/>
      <c r="O496" s="252"/>
      <c r="P496" s="252"/>
      <c r="Q496" s="252"/>
      <c r="R496" s="252"/>
      <c r="S496" s="252"/>
      <c r="T496" s="25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4" t="s">
        <v>288</v>
      </c>
      <c r="AU496" s="254" t="s">
        <v>91</v>
      </c>
      <c r="AV496" s="13" t="s">
        <v>91</v>
      </c>
      <c r="AW496" s="13" t="s">
        <v>42</v>
      </c>
      <c r="AX496" s="13" t="s">
        <v>82</v>
      </c>
      <c r="AY496" s="254" t="s">
        <v>280</v>
      </c>
    </row>
    <row r="497" s="14" customFormat="1">
      <c r="A497" s="14"/>
      <c r="B497" s="255"/>
      <c r="C497" s="256"/>
      <c r="D497" s="245" t="s">
        <v>288</v>
      </c>
      <c r="E497" s="257" t="s">
        <v>221</v>
      </c>
      <c r="F497" s="258" t="s">
        <v>292</v>
      </c>
      <c r="G497" s="256"/>
      <c r="H497" s="259">
        <v>40.399999999999999</v>
      </c>
      <c r="I497" s="260"/>
      <c r="J497" s="256"/>
      <c r="K497" s="256"/>
      <c r="L497" s="261"/>
      <c r="M497" s="262"/>
      <c r="N497" s="263"/>
      <c r="O497" s="263"/>
      <c r="P497" s="263"/>
      <c r="Q497" s="263"/>
      <c r="R497" s="263"/>
      <c r="S497" s="263"/>
      <c r="T497" s="26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5" t="s">
        <v>288</v>
      </c>
      <c r="AU497" s="265" t="s">
        <v>91</v>
      </c>
      <c r="AV497" s="14" t="s">
        <v>286</v>
      </c>
      <c r="AW497" s="14" t="s">
        <v>42</v>
      </c>
      <c r="AX497" s="14" t="s">
        <v>89</v>
      </c>
      <c r="AY497" s="265" t="s">
        <v>280</v>
      </c>
    </row>
    <row r="498" s="2" customFormat="1" ht="24" customHeight="1">
      <c r="A498" s="41"/>
      <c r="B498" s="42"/>
      <c r="C498" s="266" t="s">
        <v>1033</v>
      </c>
      <c r="D498" s="266" t="s">
        <v>329</v>
      </c>
      <c r="E498" s="267" t="s">
        <v>1034</v>
      </c>
      <c r="F498" s="268" t="s">
        <v>1035</v>
      </c>
      <c r="G498" s="269" t="s">
        <v>218</v>
      </c>
      <c r="H498" s="270">
        <v>121.2</v>
      </c>
      <c r="I498" s="271"/>
      <c r="J498" s="272">
        <f>ROUND(I498*H498,2)</f>
        <v>0</v>
      </c>
      <c r="K498" s="268" t="s">
        <v>285</v>
      </c>
      <c r="L498" s="273"/>
      <c r="M498" s="274" t="s">
        <v>44</v>
      </c>
      <c r="N498" s="275" t="s">
        <v>53</v>
      </c>
      <c r="O498" s="87"/>
      <c r="P498" s="239">
        <f>O498*H498</f>
        <v>0</v>
      </c>
      <c r="Q498" s="239">
        <v>0.00054000000000000001</v>
      </c>
      <c r="R498" s="239">
        <f>Q498*H498</f>
        <v>0.065448000000000006</v>
      </c>
      <c r="S498" s="239">
        <v>0</v>
      </c>
      <c r="T498" s="240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41" t="s">
        <v>455</v>
      </c>
      <c r="AT498" s="241" t="s">
        <v>329</v>
      </c>
      <c r="AU498" s="241" t="s">
        <v>91</v>
      </c>
      <c r="AY498" s="19" t="s">
        <v>280</v>
      </c>
      <c r="BE498" s="242">
        <f>IF(N498="základní",J498,0)</f>
        <v>0</v>
      </c>
      <c r="BF498" s="242">
        <f>IF(N498="snížená",J498,0)</f>
        <v>0</v>
      </c>
      <c r="BG498" s="242">
        <f>IF(N498="zákl. přenesená",J498,0)</f>
        <v>0</v>
      </c>
      <c r="BH498" s="242">
        <f>IF(N498="sníž. přenesená",J498,0)</f>
        <v>0</v>
      </c>
      <c r="BI498" s="242">
        <f>IF(N498="nulová",J498,0)</f>
        <v>0</v>
      </c>
      <c r="BJ498" s="19" t="s">
        <v>89</v>
      </c>
      <c r="BK498" s="242">
        <f>ROUND(I498*H498,2)</f>
        <v>0</v>
      </c>
      <c r="BL498" s="19" t="s">
        <v>374</v>
      </c>
      <c r="BM498" s="241" t="s">
        <v>1036</v>
      </c>
    </row>
    <row r="499" s="13" customFormat="1">
      <c r="A499" s="13"/>
      <c r="B499" s="243"/>
      <c r="C499" s="244"/>
      <c r="D499" s="245" t="s">
        <v>288</v>
      </c>
      <c r="E499" s="246" t="s">
        <v>44</v>
      </c>
      <c r="F499" s="247" t="s">
        <v>1037</v>
      </c>
      <c r="G499" s="244"/>
      <c r="H499" s="248">
        <v>121.2</v>
      </c>
      <c r="I499" s="249"/>
      <c r="J499" s="244"/>
      <c r="K499" s="244"/>
      <c r="L499" s="250"/>
      <c r="M499" s="251"/>
      <c r="N499" s="252"/>
      <c r="O499" s="252"/>
      <c r="P499" s="252"/>
      <c r="Q499" s="252"/>
      <c r="R499" s="252"/>
      <c r="S499" s="252"/>
      <c r="T499" s="25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4" t="s">
        <v>288</v>
      </c>
      <c r="AU499" s="254" t="s">
        <v>91</v>
      </c>
      <c r="AV499" s="13" t="s">
        <v>91</v>
      </c>
      <c r="AW499" s="13" t="s">
        <v>42</v>
      </c>
      <c r="AX499" s="13" t="s">
        <v>89</v>
      </c>
      <c r="AY499" s="254" t="s">
        <v>280</v>
      </c>
    </row>
    <row r="500" s="2" customFormat="1" ht="24" customHeight="1">
      <c r="A500" s="41"/>
      <c r="B500" s="42"/>
      <c r="C500" s="266" t="s">
        <v>1038</v>
      </c>
      <c r="D500" s="266" t="s">
        <v>329</v>
      </c>
      <c r="E500" s="267" t="s">
        <v>1039</v>
      </c>
      <c r="F500" s="268" t="s">
        <v>1040</v>
      </c>
      <c r="G500" s="269" t="s">
        <v>218</v>
      </c>
      <c r="H500" s="270">
        <v>36.359999999999999</v>
      </c>
      <c r="I500" s="271"/>
      <c r="J500" s="272">
        <f>ROUND(I500*H500,2)</f>
        <v>0</v>
      </c>
      <c r="K500" s="268" t="s">
        <v>285</v>
      </c>
      <c r="L500" s="273"/>
      <c r="M500" s="274" t="s">
        <v>44</v>
      </c>
      <c r="N500" s="275" t="s">
        <v>53</v>
      </c>
      <c r="O500" s="87"/>
      <c r="P500" s="239">
        <f>O500*H500</f>
        <v>0</v>
      </c>
      <c r="Q500" s="239">
        <v>0.00035</v>
      </c>
      <c r="R500" s="239">
        <f>Q500*H500</f>
        <v>0.012726</v>
      </c>
      <c r="S500" s="239">
        <v>0</v>
      </c>
      <c r="T500" s="240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41" t="s">
        <v>455</v>
      </c>
      <c r="AT500" s="241" t="s">
        <v>329</v>
      </c>
      <c r="AU500" s="241" t="s">
        <v>91</v>
      </c>
      <c r="AY500" s="19" t="s">
        <v>280</v>
      </c>
      <c r="BE500" s="242">
        <f>IF(N500="základní",J500,0)</f>
        <v>0</v>
      </c>
      <c r="BF500" s="242">
        <f>IF(N500="snížená",J500,0)</f>
        <v>0</v>
      </c>
      <c r="BG500" s="242">
        <f>IF(N500="zákl. přenesená",J500,0)</f>
        <v>0</v>
      </c>
      <c r="BH500" s="242">
        <f>IF(N500="sníž. přenesená",J500,0)</f>
        <v>0</v>
      </c>
      <c r="BI500" s="242">
        <f>IF(N500="nulová",J500,0)</f>
        <v>0</v>
      </c>
      <c r="BJ500" s="19" t="s">
        <v>89</v>
      </c>
      <c r="BK500" s="242">
        <f>ROUND(I500*H500,2)</f>
        <v>0</v>
      </c>
      <c r="BL500" s="19" t="s">
        <v>374</v>
      </c>
      <c r="BM500" s="241" t="s">
        <v>1041</v>
      </c>
    </row>
    <row r="501" s="13" customFormat="1">
      <c r="A501" s="13"/>
      <c r="B501" s="243"/>
      <c r="C501" s="244"/>
      <c r="D501" s="245" t="s">
        <v>288</v>
      </c>
      <c r="E501" s="246" t="s">
        <v>44</v>
      </c>
      <c r="F501" s="247" t="s">
        <v>1042</v>
      </c>
      <c r="G501" s="244"/>
      <c r="H501" s="248">
        <v>36.359999999999999</v>
      </c>
      <c r="I501" s="249"/>
      <c r="J501" s="244"/>
      <c r="K501" s="244"/>
      <c r="L501" s="250"/>
      <c r="M501" s="251"/>
      <c r="N501" s="252"/>
      <c r="O501" s="252"/>
      <c r="P501" s="252"/>
      <c r="Q501" s="252"/>
      <c r="R501" s="252"/>
      <c r="S501" s="252"/>
      <c r="T501" s="25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4" t="s">
        <v>288</v>
      </c>
      <c r="AU501" s="254" t="s">
        <v>91</v>
      </c>
      <c r="AV501" s="13" t="s">
        <v>91</v>
      </c>
      <c r="AW501" s="13" t="s">
        <v>42</v>
      </c>
      <c r="AX501" s="13" t="s">
        <v>89</v>
      </c>
      <c r="AY501" s="254" t="s">
        <v>280</v>
      </c>
    </row>
    <row r="502" s="2" customFormat="1" ht="16.5" customHeight="1">
      <c r="A502" s="41"/>
      <c r="B502" s="42"/>
      <c r="C502" s="266" t="s">
        <v>1043</v>
      </c>
      <c r="D502" s="266" t="s">
        <v>329</v>
      </c>
      <c r="E502" s="267" t="s">
        <v>1044</v>
      </c>
      <c r="F502" s="268" t="s">
        <v>1045</v>
      </c>
      <c r="G502" s="269" t="s">
        <v>431</v>
      </c>
      <c r="H502" s="270">
        <v>92.920000000000002</v>
      </c>
      <c r="I502" s="271"/>
      <c r="J502" s="272">
        <f>ROUND(I502*H502,2)</f>
        <v>0</v>
      </c>
      <c r="K502" s="268" t="s">
        <v>285</v>
      </c>
      <c r="L502" s="273"/>
      <c r="M502" s="274" t="s">
        <v>44</v>
      </c>
      <c r="N502" s="275" t="s">
        <v>53</v>
      </c>
      <c r="O502" s="87"/>
      <c r="P502" s="239">
        <f>O502*H502</f>
        <v>0</v>
      </c>
      <c r="Q502" s="239">
        <v>6.9999999999999994E-05</v>
      </c>
      <c r="R502" s="239">
        <f>Q502*H502</f>
        <v>0.0065043999999999996</v>
      </c>
      <c r="S502" s="239">
        <v>0</v>
      </c>
      <c r="T502" s="240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41" t="s">
        <v>455</v>
      </c>
      <c r="AT502" s="241" t="s">
        <v>329</v>
      </c>
      <c r="AU502" s="241" t="s">
        <v>91</v>
      </c>
      <c r="AY502" s="19" t="s">
        <v>280</v>
      </c>
      <c r="BE502" s="242">
        <f>IF(N502="základní",J502,0)</f>
        <v>0</v>
      </c>
      <c r="BF502" s="242">
        <f>IF(N502="snížená",J502,0)</f>
        <v>0</v>
      </c>
      <c r="BG502" s="242">
        <f>IF(N502="zákl. přenesená",J502,0)</f>
        <v>0</v>
      </c>
      <c r="BH502" s="242">
        <f>IF(N502="sníž. přenesená",J502,0)</f>
        <v>0</v>
      </c>
      <c r="BI502" s="242">
        <f>IF(N502="nulová",J502,0)</f>
        <v>0</v>
      </c>
      <c r="BJ502" s="19" t="s">
        <v>89</v>
      </c>
      <c r="BK502" s="242">
        <f>ROUND(I502*H502,2)</f>
        <v>0</v>
      </c>
      <c r="BL502" s="19" t="s">
        <v>374</v>
      </c>
      <c r="BM502" s="241" t="s">
        <v>1046</v>
      </c>
    </row>
    <row r="503" s="13" customFormat="1">
      <c r="A503" s="13"/>
      <c r="B503" s="243"/>
      <c r="C503" s="244"/>
      <c r="D503" s="245" t="s">
        <v>288</v>
      </c>
      <c r="E503" s="246" t="s">
        <v>44</v>
      </c>
      <c r="F503" s="247" t="s">
        <v>1047</v>
      </c>
      <c r="G503" s="244"/>
      <c r="H503" s="248">
        <v>92.920000000000002</v>
      </c>
      <c r="I503" s="249"/>
      <c r="J503" s="244"/>
      <c r="K503" s="244"/>
      <c r="L503" s="250"/>
      <c r="M503" s="251"/>
      <c r="N503" s="252"/>
      <c r="O503" s="252"/>
      <c r="P503" s="252"/>
      <c r="Q503" s="252"/>
      <c r="R503" s="252"/>
      <c r="S503" s="252"/>
      <c r="T503" s="25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4" t="s">
        <v>288</v>
      </c>
      <c r="AU503" s="254" t="s">
        <v>91</v>
      </c>
      <c r="AV503" s="13" t="s">
        <v>91</v>
      </c>
      <c r="AW503" s="13" t="s">
        <v>42</v>
      </c>
      <c r="AX503" s="13" t="s">
        <v>89</v>
      </c>
      <c r="AY503" s="254" t="s">
        <v>280</v>
      </c>
    </row>
    <row r="504" s="2" customFormat="1" ht="16.5" customHeight="1">
      <c r="A504" s="41"/>
      <c r="B504" s="42"/>
      <c r="C504" s="266" t="s">
        <v>1048</v>
      </c>
      <c r="D504" s="266" t="s">
        <v>329</v>
      </c>
      <c r="E504" s="267" t="s">
        <v>1049</v>
      </c>
      <c r="F504" s="268" t="s">
        <v>1050</v>
      </c>
      <c r="G504" s="269" t="s">
        <v>431</v>
      </c>
      <c r="H504" s="270">
        <v>56.560000000000002</v>
      </c>
      <c r="I504" s="271"/>
      <c r="J504" s="272">
        <f>ROUND(I504*H504,2)</f>
        <v>0</v>
      </c>
      <c r="K504" s="268" t="s">
        <v>285</v>
      </c>
      <c r="L504" s="273"/>
      <c r="M504" s="274" t="s">
        <v>44</v>
      </c>
      <c r="N504" s="275" t="s">
        <v>53</v>
      </c>
      <c r="O504" s="87"/>
      <c r="P504" s="239">
        <f>O504*H504</f>
        <v>0</v>
      </c>
      <c r="Q504" s="239">
        <v>6.0000000000000002E-05</v>
      </c>
      <c r="R504" s="239">
        <f>Q504*H504</f>
        <v>0.0033936000000000001</v>
      </c>
      <c r="S504" s="239">
        <v>0</v>
      </c>
      <c r="T504" s="240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41" t="s">
        <v>455</v>
      </c>
      <c r="AT504" s="241" t="s">
        <v>329</v>
      </c>
      <c r="AU504" s="241" t="s">
        <v>91</v>
      </c>
      <c r="AY504" s="19" t="s">
        <v>280</v>
      </c>
      <c r="BE504" s="242">
        <f>IF(N504="základní",J504,0)</f>
        <v>0</v>
      </c>
      <c r="BF504" s="242">
        <f>IF(N504="snížená",J504,0)</f>
        <v>0</v>
      </c>
      <c r="BG504" s="242">
        <f>IF(N504="zákl. přenesená",J504,0)</f>
        <v>0</v>
      </c>
      <c r="BH504" s="242">
        <f>IF(N504="sníž. přenesená",J504,0)</f>
        <v>0</v>
      </c>
      <c r="BI504" s="242">
        <f>IF(N504="nulová",J504,0)</f>
        <v>0</v>
      </c>
      <c r="BJ504" s="19" t="s">
        <v>89</v>
      </c>
      <c r="BK504" s="242">
        <f>ROUND(I504*H504,2)</f>
        <v>0</v>
      </c>
      <c r="BL504" s="19" t="s">
        <v>374</v>
      </c>
      <c r="BM504" s="241" t="s">
        <v>1051</v>
      </c>
    </row>
    <row r="505" s="13" customFormat="1">
      <c r="A505" s="13"/>
      <c r="B505" s="243"/>
      <c r="C505" s="244"/>
      <c r="D505" s="245" t="s">
        <v>288</v>
      </c>
      <c r="E505" s="246" t="s">
        <v>44</v>
      </c>
      <c r="F505" s="247" t="s">
        <v>1052</v>
      </c>
      <c r="G505" s="244"/>
      <c r="H505" s="248">
        <v>56.560000000000002</v>
      </c>
      <c r="I505" s="249"/>
      <c r="J505" s="244"/>
      <c r="K505" s="244"/>
      <c r="L505" s="250"/>
      <c r="M505" s="251"/>
      <c r="N505" s="252"/>
      <c r="O505" s="252"/>
      <c r="P505" s="252"/>
      <c r="Q505" s="252"/>
      <c r="R505" s="252"/>
      <c r="S505" s="252"/>
      <c r="T505" s="25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4" t="s">
        <v>288</v>
      </c>
      <c r="AU505" s="254" t="s">
        <v>91</v>
      </c>
      <c r="AV505" s="13" t="s">
        <v>91</v>
      </c>
      <c r="AW505" s="13" t="s">
        <v>42</v>
      </c>
      <c r="AX505" s="13" t="s">
        <v>89</v>
      </c>
      <c r="AY505" s="254" t="s">
        <v>280</v>
      </c>
    </row>
    <row r="506" s="2" customFormat="1" ht="24" customHeight="1">
      <c r="A506" s="41"/>
      <c r="B506" s="42"/>
      <c r="C506" s="230" t="s">
        <v>1053</v>
      </c>
      <c r="D506" s="230" t="s">
        <v>282</v>
      </c>
      <c r="E506" s="231" t="s">
        <v>1054</v>
      </c>
      <c r="F506" s="232" t="s">
        <v>1055</v>
      </c>
      <c r="G506" s="233" t="s">
        <v>201</v>
      </c>
      <c r="H506" s="234">
        <v>40.399999999999999</v>
      </c>
      <c r="I506" s="235"/>
      <c r="J506" s="236">
        <f>ROUND(I506*H506,2)</f>
        <v>0</v>
      </c>
      <c r="K506" s="232" t="s">
        <v>285</v>
      </c>
      <c r="L506" s="47"/>
      <c r="M506" s="237" t="s">
        <v>44</v>
      </c>
      <c r="N506" s="238" t="s">
        <v>53</v>
      </c>
      <c r="O506" s="87"/>
      <c r="P506" s="239">
        <f>O506*H506</f>
        <v>0</v>
      </c>
      <c r="Q506" s="239">
        <v>0.00040999999999999999</v>
      </c>
      <c r="R506" s="239">
        <f>Q506*H506</f>
        <v>0.016563999999999999</v>
      </c>
      <c r="S506" s="239">
        <v>0</v>
      </c>
      <c r="T506" s="240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41" t="s">
        <v>374</v>
      </c>
      <c r="AT506" s="241" t="s">
        <v>282</v>
      </c>
      <c r="AU506" s="241" t="s">
        <v>91</v>
      </c>
      <c r="AY506" s="19" t="s">
        <v>280</v>
      </c>
      <c r="BE506" s="242">
        <f>IF(N506="základní",J506,0)</f>
        <v>0</v>
      </c>
      <c r="BF506" s="242">
        <f>IF(N506="snížená",J506,0)</f>
        <v>0</v>
      </c>
      <c r="BG506" s="242">
        <f>IF(N506="zákl. přenesená",J506,0)</f>
        <v>0</v>
      </c>
      <c r="BH506" s="242">
        <f>IF(N506="sníž. přenesená",J506,0)</f>
        <v>0</v>
      </c>
      <c r="BI506" s="242">
        <f>IF(N506="nulová",J506,0)</f>
        <v>0</v>
      </c>
      <c r="BJ506" s="19" t="s">
        <v>89</v>
      </c>
      <c r="BK506" s="242">
        <f>ROUND(I506*H506,2)</f>
        <v>0</v>
      </c>
      <c r="BL506" s="19" t="s">
        <v>374</v>
      </c>
      <c r="BM506" s="241" t="s">
        <v>1056</v>
      </c>
    </row>
    <row r="507" s="13" customFormat="1">
      <c r="A507" s="13"/>
      <c r="B507" s="243"/>
      <c r="C507" s="244"/>
      <c r="D507" s="245" t="s">
        <v>288</v>
      </c>
      <c r="E507" s="246" t="s">
        <v>44</v>
      </c>
      <c r="F507" s="247" t="s">
        <v>221</v>
      </c>
      <c r="G507" s="244"/>
      <c r="H507" s="248">
        <v>40.399999999999999</v>
      </c>
      <c r="I507" s="249"/>
      <c r="J507" s="244"/>
      <c r="K507" s="244"/>
      <c r="L507" s="250"/>
      <c r="M507" s="251"/>
      <c r="N507" s="252"/>
      <c r="O507" s="252"/>
      <c r="P507" s="252"/>
      <c r="Q507" s="252"/>
      <c r="R507" s="252"/>
      <c r="S507" s="252"/>
      <c r="T507" s="25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4" t="s">
        <v>288</v>
      </c>
      <c r="AU507" s="254" t="s">
        <v>91</v>
      </c>
      <c r="AV507" s="13" t="s">
        <v>91</v>
      </c>
      <c r="AW507" s="13" t="s">
        <v>42</v>
      </c>
      <c r="AX507" s="13" t="s">
        <v>89</v>
      </c>
      <c r="AY507" s="254" t="s">
        <v>280</v>
      </c>
    </row>
    <row r="508" s="2" customFormat="1" ht="24" customHeight="1">
      <c r="A508" s="41"/>
      <c r="B508" s="42"/>
      <c r="C508" s="266" t="s">
        <v>1057</v>
      </c>
      <c r="D508" s="266" t="s">
        <v>329</v>
      </c>
      <c r="E508" s="267" t="s">
        <v>1058</v>
      </c>
      <c r="F508" s="268" t="s">
        <v>1059</v>
      </c>
      <c r="G508" s="269" t="s">
        <v>201</v>
      </c>
      <c r="H508" s="270">
        <v>48.479999999999997</v>
      </c>
      <c r="I508" s="271"/>
      <c r="J508" s="272">
        <f>ROUND(I508*H508,2)</f>
        <v>0</v>
      </c>
      <c r="K508" s="268" t="s">
        <v>285</v>
      </c>
      <c r="L508" s="273"/>
      <c r="M508" s="274" t="s">
        <v>44</v>
      </c>
      <c r="N508" s="275" t="s">
        <v>53</v>
      </c>
      <c r="O508" s="87"/>
      <c r="P508" s="239">
        <f>O508*H508</f>
        <v>0</v>
      </c>
      <c r="Q508" s="239">
        <v>0.0135</v>
      </c>
      <c r="R508" s="239">
        <f>Q508*H508</f>
        <v>0.65447999999999995</v>
      </c>
      <c r="S508" s="239">
        <v>0</v>
      </c>
      <c r="T508" s="240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41" t="s">
        <v>455</v>
      </c>
      <c r="AT508" s="241" t="s">
        <v>329</v>
      </c>
      <c r="AU508" s="241" t="s">
        <v>91</v>
      </c>
      <c r="AY508" s="19" t="s">
        <v>280</v>
      </c>
      <c r="BE508" s="242">
        <f>IF(N508="základní",J508,0)</f>
        <v>0</v>
      </c>
      <c r="BF508" s="242">
        <f>IF(N508="snížená",J508,0)</f>
        <v>0</v>
      </c>
      <c r="BG508" s="242">
        <f>IF(N508="zákl. přenesená",J508,0)</f>
        <v>0</v>
      </c>
      <c r="BH508" s="242">
        <f>IF(N508="sníž. přenesená",J508,0)</f>
        <v>0</v>
      </c>
      <c r="BI508" s="242">
        <f>IF(N508="nulová",J508,0)</f>
        <v>0</v>
      </c>
      <c r="BJ508" s="19" t="s">
        <v>89</v>
      </c>
      <c r="BK508" s="242">
        <f>ROUND(I508*H508,2)</f>
        <v>0</v>
      </c>
      <c r="BL508" s="19" t="s">
        <v>374</v>
      </c>
      <c r="BM508" s="241" t="s">
        <v>1060</v>
      </c>
    </row>
    <row r="509" s="2" customFormat="1">
      <c r="A509" s="41"/>
      <c r="B509" s="42"/>
      <c r="C509" s="43"/>
      <c r="D509" s="245" t="s">
        <v>360</v>
      </c>
      <c r="E509" s="43"/>
      <c r="F509" s="276" t="s">
        <v>1061</v>
      </c>
      <c r="G509" s="43"/>
      <c r="H509" s="43"/>
      <c r="I509" s="150"/>
      <c r="J509" s="43"/>
      <c r="K509" s="43"/>
      <c r="L509" s="47"/>
      <c r="M509" s="277"/>
      <c r="N509" s="278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19" t="s">
        <v>360</v>
      </c>
      <c r="AU509" s="19" t="s">
        <v>91</v>
      </c>
    </row>
    <row r="510" s="13" customFormat="1">
      <c r="A510" s="13"/>
      <c r="B510" s="243"/>
      <c r="C510" s="244"/>
      <c r="D510" s="245" t="s">
        <v>288</v>
      </c>
      <c r="E510" s="244"/>
      <c r="F510" s="247" t="s">
        <v>1062</v>
      </c>
      <c r="G510" s="244"/>
      <c r="H510" s="248">
        <v>48.479999999999997</v>
      </c>
      <c r="I510" s="249"/>
      <c r="J510" s="244"/>
      <c r="K510" s="244"/>
      <c r="L510" s="250"/>
      <c r="M510" s="251"/>
      <c r="N510" s="252"/>
      <c r="O510" s="252"/>
      <c r="P510" s="252"/>
      <c r="Q510" s="252"/>
      <c r="R510" s="252"/>
      <c r="S510" s="252"/>
      <c r="T510" s="25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4" t="s">
        <v>288</v>
      </c>
      <c r="AU510" s="254" t="s">
        <v>91</v>
      </c>
      <c r="AV510" s="13" t="s">
        <v>91</v>
      </c>
      <c r="AW510" s="13" t="s">
        <v>4</v>
      </c>
      <c r="AX510" s="13" t="s">
        <v>89</v>
      </c>
      <c r="AY510" s="254" t="s">
        <v>280</v>
      </c>
    </row>
    <row r="511" s="2" customFormat="1" ht="24" customHeight="1">
      <c r="A511" s="41"/>
      <c r="B511" s="42"/>
      <c r="C511" s="230" t="s">
        <v>1063</v>
      </c>
      <c r="D511" s="230" t="s">
        <v>282</v>
      </c>
      <c r="E511" s="231" t="s">
        <v>1064</v>
      </c>
      <c r="F511" s="232" t="s">
        <v>1065</v>
      </c>
      <c r="G511" s="233" t="s">
        <v>201</v>
      </c>
      <c r="H511" s="234">
        <v>8.6999999999999993</v>
      </c>
      <c r="I511" s="235"/>
      <c r="J511" s="236">
        <f>ROUND(I511*H511,2)</f>
        <v>0</v>
      </c>
      <c r="K511" s="232" t="s">
        <v>285</v>
      </c>
      <c r="L511" s="47"/>
      <c r="M511" s="237" t="s">
        <v>44</v>
      </c>
      <c r="N511" s="238" t="s">
        <v>53</v>
      </c>
      <c r="O511" s="87"/>
      <c r="P511" s="239">
        <f>O511*H511</f>
        <v>0</v>
      </c>
      <c r="Q511" s="239">
        <v>0</v>
      </c>
      <c r="R511" s="239">
        <f>Q511*H511</f>
        <v>0</v>
      </c>
      <c r="S511" s="239">
        <v>0</v>
      </c>
      <c r="T511" s="240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41" t="s">
        <v>374</v>
      </c>
      <c r="AT511" s="241" t="s">
        <v>282</v>
      </c>
      <c r="AU511" s="241" t="s">
        <v>91</v>
      </c>
      <c r="AY511" s="19" t="s">
        <v>280</v>
      </c>
      <c r="BE511" s="242">
        <f>IF(N511="základní",J511,0)</f>
        <v>0</v>
      </c>
      <c r="BF511" s="242">
        <f>IF(N511="snížená",J511,0)</f>
        <v>0</v>
      </c>
      <c r="BG511" s="242">
        <f>IF(N511="zákl. přenesená",J511,0)</f>
        <v>0</v>
      </c>
      <c r="BH511" s="242">
        <f>IF(N511="sníž. přenesená",J511,0)</f>
        <v>0</v>
      </c>
      <c r="BI511" s="242">
        <f>IF(N511="nulová",J511,0)</f>
        <v>0</v>
      </c>
      <c r="BJ511" s="19" t="s">
        <v>89</v>
      </c>
      <c r="BK511" s="242">
        <f>ROUND(I511*H511,2)</f>
        <v>0</v>
      </c>
      <c r="BL511" s="19" t="s">
        <v>374</v>
      </c>
      <c r="BM511" s="241" t="s">
        <v>1066</v>
      </c>
    </row>
    <row r="512" s="2" customFormat="1" ht="48" customHeight="1">
      <c r="A512" s="41"/>
      <c r="B512" s="42"/>
      <c r="C512" s="230" t="s">
        <v>1067</v>
      </c>
      <c r="D512" s="230" t="s">
        <v>282</v>
      </c>
      <c r="E512" s="231" t="s">
        <v>1068</v>
      </c>
      <c r="F512" s="232" t="s">
        <v>1069</v>
      </c>
      <c r="G512" s="233" t="s">
        <v>218</v>
      </c>
      <c r="H512" s="234">
        <v>2.3999999999999999</v>
      </c>
      <c r="I512" s="235"/>
      <c r="J512" s="236">
        <f>ROUND(I512*H512,2)</f>
        <v>0</v>
      </c>
      <c r="K512" s="232" t="s">
        <v>285</v>
      </c>
      <c r="L512" s="47"/>
      <c r="M512" s="237" t="s">
        <v>44</v>
      </c>
      <c r="N512" s="238" t="s">
        <v>53</v>
      </c>
      <c r="O512" s="87"/>
      <c r="P512" s="239">
        <f>O512*H512</f>
        <v>0</v>
      </c>
      <c r="Q512" s="239">
        <v>0.0053</v>
      </c>
      <c r="R512" s="239">
        <f>Q512*H512</f>
        <v>0.01272</v>
      </c>
      <c r="S512" s="239">
        <v>0</v>
      </c>
      <c r="T512" s="240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41" t="s">
        <v>374</v>
      </c>
      <c r="AT512" s="241" t="s">
        <v>282</v>
      </c>
      <c r="AU512" s="241" t="s">
        <v>91</v>
      </c>
      <c r="AY512" s="19" t="s">
        <v>280</v>
      </c>
      <c r="BE512" s="242">
        <f>IF(N512="základní",J512,0)</f>
        <v>0</v>
      </c>
      <c r="BF512" s="242">
        <f>IF(N512="snížená",J512,0)</f>
        <v>0</v>
      </c>
      <c r="BG512" s="242">
        <f>IF(N512="zákl. přenesená",J512,0)</f>
        <v>0</v>
      </c>
      <c r="BH512" s="242">
        <f>IF(N512="sníž. přenesená",J512,0)</f>
        <v>0</v>
      </c>
      <c r="BI512" s="242">
        <f>IF(N512="nulová",J512,0)</f>
        <v>0</v>
      </c>
      <c r="BJ512" s="19" t="s">
        <v>89</v>
      </c>
      <c r="BK512" s="242">
        <f>ROUND(I512*H512,2)</f>
        <v>0</v>
      </c>
      <c r="BL512" s="19" t="s">
        <v>374</v>
      </c>
      <c r="BM512" s="241" t="s">
        <v>1070</v>
      </c>
    </row>
    <row r="513" s="13" customFormat="1">
      <c r="A513" s="13"/>
      <c r="B513" s="243"/>
      <c r="C513" s="244"/>
      <c r="D513" s="245" t="s">
        <v>288</v>
      </c>
      <c r="E513" s="246" t="s">
        <v>44</v>
      </c>
      <c r="F513" s="247" t="s">
        <v>1071</v>
      </c>
      <c r="G513" s="244"/>
      <c r="H513" s="248">
        <v>2.3999999999999999</v>
      </c>
      <c r="I513" s="249"/>
      <c r="J513" s="244"/>
      <c r="K513" s="244"/>
      <c r="L513" s="250"/>
      <c r="M513" s="251"/>
      <c r="N513" s="252"/>
      <c r="O513" s="252"/>
      <c r="P513" s="252"/>
      <c r="Q513" s="252"/>
      <c r="R513" s="252"/>
      <c r="S513" s="252"/>
      <c r="T513" s="25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4" t="s">
        <v>288</v>
      </c>
      <c r="AU513" s="254" t="s">
        <v>91</v>
      </c>
      <c r="AV513" s="13" t="s">
        <v>91</v>
      </c>
      <c r="AW513" s="13" t="s">
        <v>42</v>
      </c>
      <c r="AX513" s="13" t="s">
        <v>89</v>
      </c>
      <c r="AY513" s="254" t="s">
        <v>280</v>
      </c>
    </row>
    <row r="514" s="2" customFormat="1" ht="36" customHeight="1">
      <c r="A514" s="41"/>
      <c r="B514" s="42"/>
      <c r="C514" s="230" t="s">
        <v>1072</v>
      </c>
      <c r="D514" s="230" t="s">
        <v>282</v>
      </c>
      <c r="E514" s="231" t="s">
        <v>1073</v>
      </c>
      <c r="F514" s="232" t="s">
        <v>1074</v>
      </c>
      <c r="G514" s="233" t="s">
        <v>763</v>
      </c>
      <c r="H514" s="300"/>
      <c r="I514" s="235"/>
      <c r="J514" s="236">
        <f>ROUND(I514*H514,2)</f>
        <v>0</v>
      </c>
      <c r="K514" s="232" t="s">
        <v>285</v>
      </c>
      <c r="L514" s="47"/>
      <c r="M514" s="237" t="s">
        <v>44</v>
      </c>
      <c r="N514" s="238" t="s">
        <v>53</v>
      </c>
      <c r="O514" s="87"/>
      <c r="P514" s="239">
        <f>O514*H514</f>
        <v>0</v>
      </c>
      <c r="Q514" s="239">
        <v>0</v>
      </c>
      <c r="R514" s="239">
        <f>Q514*H514</f>
        <v>0</v>
      </c>
      <c r="S514" s="239">
        <v>0</v>
      </c>
      <c r="T514" s="240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41" t="s">
        <v>374</v>
      </c>
      <c r="AT514" s="241" t="s">
        <v>282</v>
      </c>
      <c r="AU514" s="241" t="s">
        <v>91</v>
      </c>
      <c r="AY514" s="19" t="s">
        <v>280</v>
      </c>
      <c r="BE514" s="242">
        <f>IF(N514="základní",J514,0)</f>
        <v>0</v>
      </c>
      <c r="BF514" s="242">
        <f>IF(N514="snížená",J514,0)</f>
        <v>0</v>
      </c>
      <c r="BG514" s="242">
        <f>IF(N514="zákl. přenesená",J514,0)</f>
        <v>0</v>
      </c>
      <c r="BH514" s="242">
        <f>IF(N514="sníž. přenesená",J514,0)</f>
        <v>0</v>
      </c>
      <c r="BI514" s="242">
        <f>IF(N514="nulová",J514,0)</f>
        <v>0</v>
      </c>
      <c r="BJ514" s="19" t="s">
        <v>89</v>
      </c>
      <c r="BK514" s="242">
        <f>ROUND(I514*H514,2)</f>
        <v>0</v>
      </c>
      <c r="BL514" s="19" t="s">
        <v>374</v>
      </c>
      <c r="BM514" s="241" t="s">
        <v>1075</v>
      </c>
    </row>
    <row r="515" s="12" customFormat="1" ht="22.8" customHeight="1">
      <c r="A515" s="12"/>
      <c r="B515" s="214"/>
      <c r="C515" s="215"/>
      <c r="D515" s="216" t="s">
        <v>81</v>
      </c>
      <c r="E515" s="228" t="s">
        <v>1076</v>
      </c>
      <c r="F515" s="228" t="s">
        <v>1077</v>
      </c>
      <c r="G515" s="215"/>
      <c r="H515" s="215"/>
      <c r="I515" s="218"/>
      <c r="J515" s="229">
        <f>BK515</f>
        <v>0</v>
      </c>
      <c r="K515" s="215"/>
      <c r="L515" s="220"/>
      <c r="M515" s="221"/>
      <c r="N515" s="222"/>
      <c r="O515" s="222"/>
      <c r="P515" s="223">
        <f>SUM(P516:P526)</f>
        <v>0</v>
      </c>
      <c r="Q515" s="222"/>
      <c r="R515" s="223">
        <f>SUM(R516:R526)</f>
        <v>0.23218159999999999</v>
      </c>
      <c r="S515" s="222"/>
      <c r="T515" s="224">
        <f>SUM(T516:T526)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25" t="s">
        <v>91</v>
      </c>
      <c r="AT515" s="226" t="s">
        <v>81</v>
      </c>
      <c r="AU515" s="226" t="s">
        <v>89</v>
      </c>
      <c r="AY515" s="225" t="s">
        <v>280</v>
      </c>
      <c r="BK515" s="227">
        <f>SUM(BK516:BK526)</f>
        <v>0</v>
      </c>
    </row>
    <row r="516" s="2" customFormat="1" ht="36" customHeight="1">
      <c r="A516" s="41"/>
      <c r="B516" s="42"/>
      <c r="C516" s="230" t="s">
        <v>1078</v>
      </c>
      <c r="D516" s="230" t="s">
        <v>282</v>
      </c>
      <c r="E516" s="231" t="s">
        <v>1079</v>
      </c>
      <c r="F516" s="232" t="s">
        <v>1080</v>
      </c>
      <c r="G516" s="233" t="s">
        <v>201</v>
      </c>
      <c r="H516" s="234">
        <v>35.880000000000003</v>
      </c>
      <c r="I516" s="235"/>
      <c r="J516" s="236">
        <f>ROUND(I516*H516,2)</f>
        <v>0</v>
      </c>
      <c r="K516" s="232" t="s">
        <v>285</v>
      </c>
      <c r="L516" s="47"/>
      <c r="M516" s="237" t="s">
        <v>44</v>
      </c>
      <c r="N516" s="238" t="s">
        <v>53</v>
      </c>
      <c r="O516" s="87"/>
      <c r="P516" s="239">
        <f>O516*H516</f>
        <v>0</v>
      </c>
      <c r="Q516" s="239">
        <v>0.0053699999999999998</v>
      </c>
      <c r="R516" s="239">
        <f>Q516*H516</f>
        <v>0.1926756</v>
      </c>
      <c r="S516" s="239">
        <v>0</v>
      </c>
      <c r="T516" s="240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41" t="s">
        <v>374</v>
      </c>
      <c r="AT516" s="241" t="s">
        <v>282</v>
      </c>
      <c r="AU516" s="241" t="s">
        <v>91</v>
      </c>
      <c r="AY516" s="19" t="s">
        <v>280</v>
      </c>
      <c r="BE516" s="242">
        <f>IF(N516="základní",J516,0)</f>
        <v>0</v>
      </c>
      <c r="BF516" s="242">
        <f>IF(N516="snížená",J516,0)</f>
        <v>0</v>
      </c>
      <c r="BG516" s="242">
        <f>IF(N516="zákl. přenesená",J516,0)</f>
        <v>0</v>
      </c>
      <c r="BH516" s="242">
        <f>IF(N516="sníž. přenesená",J516,0)</f>
        <v>0</v>
      </c>
      <c r="BI516" s="242">
        <f>IF(N516="nulová",J516,0)</f>
        <v>0</v>
      </c>
      <c r="BJ516" s="19" t="s">
        <v>89</v>
      </c>
      <c r="BK516" s="242">
        <f>ROUND(I516*H516,2)</f>
        <v>0</v>
      </c>
      <c r="BL516" s="19" t="s">
        <v>374</v>
      </c>
      <c r="BM516" s="241" t="s">
        <v>1081</v>
      </c>
    </row>
    <row r="517" s="13" customFormat="1">
      <c r="A517" s="13"/>
      <c r="B517" s="243"/>
      <c r="C517" s="244"/>
      <c r="D517" s="245" t="s">
        <v>288</v>
      </c>
      <c r="E517" s="246" t="s">
        <v>44</v>
      </c>
      <c r="F517" s="247" t="s">
        <v>1082</v>
      </c>
      <c r="G517" s="244"/>
      <c r="H517" s="248">
        <v>35.880000000000003</v>
      </c>
      <c r="I517" s="249"/>
      <c r="J517" s="244"/>
      <c r="K517" s="244"/>
      <c r="L517" s="250"/>
      <c r="M517" s="251"/>
      <c r="N517" s="252"/>
      <c r="O517" s="252"/>
      <c r="P517" s="252"/>
      <c r="Q517" s="252"/>
      <c r="R517" s="252"/>
      <c r="S517" s="252"/>
      <c r="T517" s="25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4" t="s">
        <v>288</v>
      </c>
      <c r="AU517" s="254" t="s">
        <v>91</v>
      </c>
      <c r="AV517" s="13" t="s">
        <v>91</v>
      </c>
      <c r="AW517" s="13" t="s">
        <v>42</v>
      </c>
      <c r="AX517" s="13" t="s">
        <v>89</v>
      </c>
      <c r="AY517" s="254" t="s">
        <v>280</v>
      </c>
    </row>
    <row r="518" s="2" customFormat="1" ht="48" customHeight="1">
      <c r="A518" s="41"/>
      <c r="B518" s="42"/>
      <c r="C518" s="230" t="s">
        <v>1083</v>
      </c>
      <c r="D518" s="230" t="s">
        <v>282</v>
      </c>
      <c r="E518" s="231" t="s">
        <v>1084</v>
      </c>
      <c r="F518" s="232" t="s">
        <v>1085</v>
      </c>
      <c r="G518" s="233" t="s">
        <v>431</v>
      </c>
      <c r="H518" s="234">
        <v>4</v>
      </c>
      <c r="I518" s="235"/>
      <c r="J518" s="236">
        <f>ROUND(I518*H518,2)</f>
        <v>0</v>
      </c>
      <c r="K518" s="232" t="s">
        <v>285</v>
      </c>
      <c r="L518" s="47"/>
      <c r="M518" s="237" t="s">
        <v>44</v>
      </c>
      <c r="N518" s="238" t="s">
        <v>53</v>
      </c>
      <c r="O518" s="87"/>
      <c r="P518" s="239">
        <f>O518*H518</f>
        <v>0</v>
      </c>
      <c r="Q518" s="239">
        <v>0</v>
      </c>
      <c r="R518" s="239">
        <f>Q518*H518</f>
        <v>0</v>
      </c>
      <c r="S518" s="239">
        <v>0</v>
      </c>
      <c r="T518" s="240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41" t="s">
        <v>374</v>
      </c>
      <c r="AT518" s="241" t="s">
        <v>282</v>
      </c>
      <c r="AU518" s="241" t="s">
        <v>91</v>
      </c>
      <c r="AY518" s="19" t="s">
        <v>280</v>
      </c>
      <c r="BE518" s="242">
        <f>IF(N518="základní",J518,0)</f>
        <v>0</v>
      </c>
      <c r="BF518" s="242">
        <f>IF(N518="snížená",J518,0)</f>
        <v>0</v>
      </c>
      <c r="BG518" s="242">
        <f>IF(N518="zákl. přenesená",J518,0)</f>
        <v>0</v>
      </c>
      <c r="BH518" s="242">
        <f>IF(N518="sníž. přenesená",J518,0)</f>
        <v>0</v>
      </c>
      <c r="BI518" s="242">
        <f>IF(N518="nulová",J518,0)</f>
        <v>0</v>
      </c>
      <c r="BJ518" s="19" t="s">
        <v>89</v>
      </c>
      <c r="BK518" s="242">
        <f>ROUND(I518*H518,2)</f>
        <v>0</v>
      </c>
      <c r="BL518" s="19" t="s">
        <v>374</v>
      </c>
      <c r="BM518" s="241" t="s">
        <v>1086</v>
      </c>
    </row>
    <row r="519" s="13" customFormat="1">
      <c r="A519" s="13"/>
      <c r="B519" s="243"/>
      <c r="C519" s="244"/>
      <c r="D519" s="245" t="s">
        <v>288</v>
      </c>
      <c r="E519" s="246" t="s">
        <v>44</v>
      </c>
      <c r="F519" s="247" t="s">
        <v>1087</v>
      </c>
      <c r="G519" s="244"/>
      <c r="H519" s="248">
        <v>4</v>
      </c>
      <c r="I519" s="249"/>
      <c r="J519" s="244"/>
      <c r="K519" s="244"/>
      <c r="L519" s="250"/>
      <c r="M519" s="251"/>
      <c r="N519" s="252"/>
      <c r="O519" s="252"/>
      <c r="P519" s="252"/>
      <c r="Q519" s="252"/>
      <c r="R519" s="252"/>
      <c r="S519" s="252"/>
      <c r="T519" s="25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4" t="s">
        <v>288</v>
      </c>
      <c r="AU519" s="254" t="s">
        <v>91</v>
      </c>
      <c r="AV519" s="13" t="s">
        <v>91</v>
      </c>
      <c r="AW519" s="13" t="s">
        <v>42</v>
      </c>
      <c r="AX519" s="13" t="s">
        <v>89</v>
      </c>
      <c r="AY519" s="254" t="s">
        <v>280</v>
      </c>
    </row>
    <row r="520" s="2" customFormat="1" ht="36" customHeight="1">
      <c r="A520" s="41"/>
      <c r="B520" s="42"/>
      <c r="C520" s="230" t="s">
        <v>1088</v>
      </c>
      <c r="D520" s="230" t="s">
        <v>282</v>
      </c>
      <c r="E520" s="231" t="s">
        <v>1089</v>
      </c>
      <c r="F520" s="232" t="s">
        <v>1090</v>
      </c>
      <c r="G520" s="233" t="s">
        <v>218</v>
      </c>
      <c r="H520" s="234">
        <v>4.7000000000000002</v>
      </c>
      <c r="I520" s="235"/>
      <c r="J520" s="236">
        <f>ROUND(I520*H520,2)</f>
        <v>0</v>
      </c>
      <c r="K520" s="232" t="s">
        <v>285</v>
      </c>
      <c r="L520" s="47"/>
      <c r="M520" s="237" t="s">
        <v>44</v>
      </c>
      <c r="N520" s="238" t="s">
        <v>53</v>
      </c>
      <c r="O520" s="87"/>
      <c r="P520" s="239">
        <f>O520*H520</f>
        <v>0</v>
      </c>
      <c r="Q520" s="239">
        <v>0.0023800000000000002</v>
      </c>
      <c r="R520" s="239">
        <f>Q520*H520</f>
        <v>0.011186000000000002</v>
      </c>
      <c r="S520" s="239">
        <v>0</v>
      </c>
      <c r="T520" s="240">
        <f>S520*H520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R520" s="241" t="s">
        <v>374</v>
      </c>
      <c r="AT520" s="241" t="s">
        <v>282</v>
      </c>
      <c r="AU520" s="241" t="s">
        <v>91</v>
      </c>
      <c r="AY520" s="19" t="s">
        <v>280</v>
      </c>
      <c r="BE520" s="242">
        <f>IF(N520="základní",J520,0)</f>
        <v>0</v>
      </c>
      <c r="BF520" s="242">
        <f>IF(N520="snížená",J520,0)</f>
        <v>0</v>
      </c>
      <c r="BG520" s="242">
        <f>IF(N520="zákl. přenesená",J520,0)</f>
        <v>0</v>
      </c>
      <c r="BH520" s="242">
        <f>IF(N520="sníž. přenesená",J520,0)</f>
        <v>0</v>
      </c>
      <c r="BI520" s="242">
        <f>IF(N520="nulová",J520,0)</f>
        <v>0</v>
      </c>
      <c r="BJ520" s="19" t="s">
        <v>89</v>
      </c>
      <c r="BK520" s="242">
        <f>ROUND(I520*H520,2)</f>
        <v>0</v>
      </c>
      <c r="BL520" s="19" t="s">
        <v>374</v>
      </c>
      <c r="BM520" s="241" t="s">
        <v>1091</v>
      </c>
    </row>
    <row r="521" s="13" customFormat="1">
      <c r="A521" s="13"/>
      <c r="B521" s="243"/>
      <c r="C521" s="244"/>
      <c r="D521" s="245" t="s">
        <v>288</v>
      </c>
      <c r="E521" s="246" t="s">
        <v>44</v>
      </c>
      <c r="F521" s="247" t="s">
        <v>1092</v>
      </c>
      <c r="G521" s="244"/>
      <c r="H521" s="248">
        <v>4.7000000000000002</v>
      </c>
      <c r="I521" s="249"/>
      <c r="J521" s="244"/>
      <c r="K521" s="244"/>
      <c r="L521" s="250"/>
      <c r="M521" s="251"/>
      <c r="N521" s="252"/>
      <c r="O521" s="252"/>
      <c r="P521" s="252"/>
      <c r="Q521" s="252"/>
      <c r="R521" s="252"/>
      <c r="S521" s="252"/>
      <c r="T521" s="25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4" t="s">
        <v>288</v>
      </c>
      <c r="AU521" s="254" t="s">
        <v>91</v>
      </c>
      <c r="AV521" s="13" t="s">
        <v>91</v>
      </c>
      <c r="AW521" s="13" t="s">
        <v>42</v>
      </c>
      <c r="AX521" s="13" t="s">
        <v>89</v>
      </c>
      <c r="AY521" s="254" t="s">
        <v>280</v>
      </c>
    </row>
    <row r="522" s="2" customFormat="1" ht="48" customHeight="1">
      <c r="A522" s="41"/>
      <c r="B522" s="42"/>
      <c r="C522" s="230" t="s">
        <v>1093</v>
      </c>
      <c r="D522" s="230" t="s">
        <v>282</v>
      </c>
      <c r="E522" s="231" t="s">
        <v>1094</v>
      </c>
      <c r="F522" s="232" t="s">
        <v>1095</v>
      </c>
      <c r="G522" s="233" t="s">
        <v>431</v>
      </c>
      <c r="H522" s="234">
        <v>4</v>
      </c>
      <c r="I522" s="235"/>
      <c r="J522" s="236">
        <f>ROUND(I522*H522,2)</f>
        <v>0</v>
      </c>
      <c r="K522" s="232" t="s">
        <v>285</v>
      </c>
      <c r="L522" s="47"/>
      <c r="M522" s="237" t="s">
        <v>44</v>
      </c>
      <c r="N522" s="238" t="s">
        <v>53</v>
      </c>
      <c r="O522" s="87"/>
      <c r="P522" s="239">
        <f>O522*H522</f>
        <v>0</v>
      </c>
      <c r="Q522" s="239">
        <v>0.0054599999999999996</v>
      </c>
      <c r="R522" s="239">
        <f>Q522*H522</f>
        <v>0.021839999999999998</v>
      </c>
      <c r="S522" s="239">
        <v>0</v>
      </c>
      <c r="T522" s="240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41" t="s">
        <v>374</v>
      </c>
      <c r="AT522" s="241" t="s">
        <v>282</v>
      </c>
      <c r="AU522" s="241" t="s">
        <v>91</v>
      </c>
      <c r="AY522" s="19" t="s">
        <v>280</v>
      </c>
      <c r="BE522" s="242">
        <f>IF(N522="základní",J522,0)</f>
        <v>0</v>
      </c>
      <c r="BF522" s="242">
        <f>IF(N522="snížená",J522,0)</f>
        <v>0</v>
      </c>
      <c r="BG522" s="242">
        <f>IF(N522="zákl. přenesená",J522,0)</f>
        <v>0</v>
      </c>
      <c r="BH522" s="242">
        <f>IF(N522="sníž. přenesená",J522,0)</f>
        <v>0</v>
      </c>
      <c r="BI522" s="242">
        <f>IF(N522="nulová",J522,0)</f>
        <v>0</v>
      </c>
      <c r="BJ522" s="19" t="s">
        <v>89</v>
      </c>
      <c r="BK522" s="242">
        <f>ROUND(I522*H522,2)</f>
        <v>0</v>
      </c>
      <c r="BL522" s="19" t="s">
        <v>374</v>
      </c>
      <c r="BM522" s="241" t="s">
        <v>1096</v>
      </c>
    </row>
    <row r="523" s="13" customFormat="1">
      <c r="A523" s="13"/>
      <c r="B523" s="243"/>
      <c r="C523" s="244"/>
      <c r="D523" s="245" t="s">
        <v>288</v>
      </c>
      <c r="E523" s="246" t="s">
        <v>44</v>
      </c>
      <c r="F523" s="247" t="s">
        <v>1097</v>
      </c>
      <c r="G523" s="244"/>
      <c r="H523" s="248">
        <v>4</v>
      </c>
      <c r="I523" s="249"/>
      <c r="J523" s="244"/>
      <c r="K523" s="244"/>
      <c r="L523" s="250"/>
      <c r="M523" s="251"/>
      <c r="N523" s="252"/>
      <c r="O523" s="252"/>
      <c r="P523" s="252"/>
      <c r="Q523" s="252"/>
      <c r="R523" s="252"/>
      <c r="S523" s="252"/>
      <c r="T523" s="25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4" t="s">
        <v>288</v>
      </c>
      <c r="AU523" s="254" t="s">
        <v>91</v>
      </c>
      <c r="AV523" s="13" t="s">
        <v>91</v>
      </c>
      <c r="AW523" s="13" t="s">
        <v>42</v>
      </c>
      <c r="AX523" s="13" t="s">
        <v>89</v>
      </c>
      <c r="AY523" s="254" t="s">
        <v>280</v>
      </c>
    </row>
    <row r="524" s="2" customFormat="1" ht="48" customHeight="1">
      <c r="A524" s="41"/>
      <c r="B524" s="42"/>
      <c r="C524" s="230" t="s">
        <v>1098</v>
      </c>
      <c r="D524" s="230" t="s">
        <v>282</v>
      </c>
      <c r="E524" s="231" t="s">
        <v>1099</v>
      </c>
      <c r="F524" s="232" t="s">
        <v>1100</v>
      </c>
      <c r="G524" s="233" t="s">
        <v>431</v>
      </c>
      <c r="H524" s="234">
        <v>1</v>
      </c>
      <c r="I524" s="235"/>
      <c r="J524" s="236">
        <f>ROUND(I524*H524,2)</f>
        <v>0</v>
      </c>
      <c r="K524" s="232" t="s">
        <v>285</v>
      </c>
      <c r="L524" s="47"/>
      <c r="M524" s="237" t="s">
        <v>44</v>
      </c>
      <c r="N524" s="238" t="s">
        <v>53</v>
      </c>
      <c r="O524" s="87"/>
      <c r="P524" s="239">
        <f>O524*H524</f>
        <v>0</v>
      </c>
      <c r="Q524" s="239">
        <v>0.0064799999999999996</v>
      </c>
      <c r="R524" s="239">
        <f>Q524*H524</f>
        <v>0.0064799999999999996</v>
      </c>
      <c r="S524" s="239">
        <v>0</v>
      </c>
      <c r="T524" s="240">
        <f>S524*H524</f>
        <v>0</v>
      </c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R524" s="241" t="s">
        <v>374</v>
      </c>
      <c r="AT524" s="241" t="s">
        <v>282</v>
      </c>
      <c r="AU524" s="241" t="s">
        <v>91</v>
      </c>
      <c r="AY524" s="19" t="s">
        <v>280</v>
      </c>
      <c r="BE524" s="242">
        <f>IF(N524="základní",J524,0)</f>
        <v>0</v>
      </c>
      <c r="BF524" s="242">
        <f>IF(N524="snížená",J524,0)</f>
        <v>0</v>
      </c>
      <c r="BG524" s="242">
        <f>IF(N524="zákl. přenesená",J524,0)</f>
        <v>0</v>
      </c>
      <c r="BH524" s="242">
        <f>IF(N524="sníž. přenesená",J524,0)</f>
        <v>0</v>
      </c>
      <c r="BI524" s="242">
        <f>IF(N524="nulová",J524,0)</f>
        <v>0</v>
      </c>
      <c r="BJ524" s="19" t="s">
        <v>89</v>
      </c>
      <c r="BK524" s="242">
        <f>ROUND(I524*H524,2)</f>
        <v>0</v>
      </c>
      <c r="BL524" s="19" t="s">
        <v>374</v>
      </c>
      <c r="BM524" s="241" t="s">
        <v>1101</v>
      </c>
    </row>
    <row r="525" s="13" customFormat="1">
      <c r="A525" s="13"/>
      <c r="B525" s="243"/>
      <c r="C525" s="244"/>
      <c r="D525" s="245" t="s">
        <v>288</v>
      </c>
      <c r="E525" s="246" t="s">
        <v>44</v>
      </c>
      <c r="F525" s="247" t="s">
        <v>1102</v>
      </c>
      <c r="G525" s="244"/>
      <c r="H525" s="248">
        <v>1</v>
      </c>
      <c r="I525" s="249"/>
      <c r="J525" s="244"/>
      <c r="K525" s="244"/>
      <c r="L525" s="250"/>
      <c r="M525" s="251"/>
      <c r="N525" s="252"/>
      <c r="O525" s="252"/>
      <c r="P525" s="252"/>
      <c r="Q525" s="252"/>
      <c r="R525" s="252"/>
      <c r="S525" s="252"/>
      <c r="T525" s="25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4" t="s">
        <v>288</v>
      </c>
      <c r="AU525" s="254" t="s">
        <v>91</v>
      </c>
      <c r="AV525" s="13" t="s">
        <v>91</v>
      </c>
      <c r="AW525" s="13" t="s">
        <v>42</v>
      </c>
      <c r="AX525" s="13" t="s">
        <v>89</v>
      </c>
      <c r="AY525" s="254" t="s">
        <v>280</v>
      </c>
    </row>
    <row r="526" s="2" customFormat="1" ht="36" customHeight="1">
      <c r="A526" s="41"/>
      <c r="B526" s="42"/>
      <c r="C526" s="230" t="s">
        <v>1103</v>
      </c>
      <c r="D526" s="230" t="s">
        <v>282</v>
      </c>
      <c r="E526" s="231" t="s">
        <v>1104</v>
      </c>
      <c r="F526" s="232" t="s">
        <v>1105</v>
      </c>
      <c r="G526" s="233" t="s">
        <v>763</v>
      </c>
      <c r="H526" s="300"/>
      <c r="I526" s="235"/>
      <c r="J526" s="236">
        <f>ROUND(I526*H526,2)</f>
        <v>0</v>
      </c>
      <c r="K526" s="232" t="s">
        <v>285</v>
      </c>
      <c r="L526" s="47"/>
      <c r="M526" s="237" t="s">
        <v>44</v>
      </c>
      <c r="N526" s="238" t="s">
        <v>53</v>
      </c>
      <c r="O526" s="87"/>
      <c r="P526" s="239">
        <f>O526*H526</f>
        <v>0</v>
      </c>
      <c r="Q526" s="239">
        <v>0</v>
      </c>
      <c r="R526" s="239">
        <f>Q526*H526</f>
        <v>0</v>
      </c>
      <c r="S526" s="239">
        <v>0</v>
      </c>
      <c r="T526" s="240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41" t="s">
        <v>374</v>
      </c>
      <c r="AT526" s="241" t="s">
        <v>282</v>
      </c>
      <c r="AU526" s="241" t="s">
        <v>91</v>
      </c>
      <c r="AY526" s="19" t="s">
        <v>280</v>
      </c>
      <c r="BE526" s="242">
        <f>IF(N526="základní",J526,0)</f>
        <v>0</v>
      </c>
      <c r="BF526" s="242">
        <f>IF(N526="snížená",J526,0)</f>
        <v>0</v>
      </c>
      <c r="BG526" s="242">
        <f>IF(N526="zákl. přenesená",J526,0)</f>
        <v>0</v>
      </c>
      <c r="BH526" s="242">
        <f>IF(N526="sníž. přenesená",J526,0)</f>
        <v>0</v>
      </c>
      <c r="BI526" s="242">
        <f>IF(N526="nulová",J526,0)</f>
        <v>0</v>
      </c>
      <c r="BJ526" s="19" t="s">
        <v>89</v>
      </c>
      <c r="BK526" s="242">
        <f>ROUND(I526*H526,2)</f>
        <v>0</v>
      </c>
      <c r="BL526" s="19" t="s">
        <v>374</v>
      </c>
      <c r="BM526" s="241" t="s">
        <v>1106</v>
      </c>
    </row>
    <row r="527" s="12" customFormat="1" ht="22.8" customHeight="1">
      <c r="A527" s="12"/>
      <c r="B527" s="214"/>
      <c r="C527" s="215"/>
      <c r="D527" s="216" t="s">
        <v>81</v>
      </c>
      <c r="E527" s="228" t="s">
        <v>1107</v>
      </c>
      <c r="F527" s="228" t="s">
        <v>1108</v>
      </c>
      <c r="G527" s="215"/>
      <c r="H527" s="215"/>
      <c r="I527" s="218"/>
      <c r="J527" s="229">
        <f>BK527</f>
        <v>0</v>
      </c>
      <c r="K527" s="215"/>
      <c r="L527" s="220"/>
      <c r="M527" s="221"/>
      <c r="N527" s="222"/>
      <c r="O527" s="222"/>
      <c r="P527" s="223">
        <f>SUM(P528:P538)</f>
        <v>0</v>
      </c>
      <c r="Q527" s="222"/>
      <c r="R527" s="223">
        <f>SUM(R528:R538)</f>
        <v>0.10400000000000001</v>
      </c>
      <c r="S527" s="222"/>
      <c r="T527" s="224">
        <f>SUM(T528:T538)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25" t="s">
        <v>91</v>
      </c>
      <c r="AT527" s="226" t="s">
        <v>81</v>
      </c>
      <c r="AU527" s="226" t="s">
        <v>89</v>
      </c>
      <c r="AY527" s="225" t="s">
        <v>280</v>
      </c>
      <c r="BK527" s="227">
        <f>SUM(BK528:BK538)</f>
        <v>0</v>
      </c>
    </row>
    <row r="528" s="2" customFormat="1" ht="36" customHeight="1">
      <c r="A528" s="41"/>
      <c r="B528" s="42"/>
      <c r="C528" s="230" t="s">
        <v>1109</v>
      </c>
      <c r="D528" s="230" t="s">
        <v>282</v>
      </c>
      <c r="E528" s="231" t="s">
        <v>1110</v>
      </c>
      <c r="F528" s="232" t="s">
        <v>1111</v>
      </c>
      <c r="G528" s="233" t="s">
        <v>431</v>
      </c>
      <c r="H528" s="234">
        <v>5</v>
      </c>
      <c r="I528" s="235"/>
      <c r="J528" s="236">
        <f>ROUND(I528*H528,2)</f>
        <v>0</v>
      </c>
      <c r="K528" s="232" t="s">
        <v>285</v>
      </c>
      <c r="L528" s="47"/>
      <c r="M528" s="237" t="s">
        <v>44</v>
      </c>
      <c r="N528" s="238" t="s">
        <v>53</v>
      </c>
      <c r="O528" s="87"/>
      <c r="P528" s="239">
        <f>O528*H528</f>
        <v>0</v>
      </c>
      <c r="Q528" s="239">
        <v>0</v>
      </c>
      <c r="R528" s="239">
        <f>Q528*H528</f>
        <v>0</v>
      </c>
      <c r="S528" s="239">
        <v>0</v>
      </c>
      <c r="T528" s="240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41" t="s">
        <v>374</v>
      </c>
      <c r="AT528" s="241" t="s">
        <v>282</v>
      </c>
      <c r="AU528" s="241" t="s">
        <v>91</v>
      </c>
      <c r="AY528" s="19" t="s">
        <v>280</v>
      </c>
      <c r="BE528" s="242">
        <f>IF(N528="základní",J528,0)</f>
        <v>0</v>
      </c>
      <c r="BF528" s="242">
        <f>IF(N528="snížená",J528,0)</f>
        <v>0</v>
      </c>
      <c r="BG528" s="242">
        <f>IF(N528="zákl. přenesená",J528,0)</f>
        <v>0</v>
      </c>
      <c r="BH528" s="242">
        <f>IF(N528="sníž. přenesená",J528,0)</f>
        <v>0</v>
      </c>
      <c r="BI528" s="242">
        <f>IF(N528="nulová",J528,0)</f>
        <v>0</v>
      </c>
      <c r="BJ528" s="19" t="s">
        <v>89</v>
      </c>
      <c r="BK528" s="242">
        <f>ROUND(I528*H528,2)</f>
        <v>0</v>
      </c>
      <c r="BL528" s="19" t="s">
        <v>374</v>
      </c>
      <c r="BM528" s="241" t="s">
        <v>1112</v>
      </c>
    </row>
    <row r="529" s="13" customFormat="1">
      <c r="A529" s="13"/>
      <c r="B529" s="243"/>
      <c r="C529" s="244"/>
      <c r="D529" s="245" t="s">
        <v>288</v>
      </c>
      <c r="E529" s="246" t="s">
        <v>44</v>
      </c>
      <c r="F529" s="247" t="s">
        <v>628</v>
      </c>
      <c r="G529" s="244"/>
      <c r="H529" s="248">
        <v>3</v>
      </c>
      <c r="I529" s="249"/>
      <c r="J529" s="244"/>
      <c r="K529" s="244"/>
      <c r="L529" s="250"/>
      <c r="M529" s="251"/>
      <c r="N529" s="252"/>
      <c r="O529" s="252"/>
      <c r="P529" s="252"/>
      <c r="Q529" s="252"/>
      <c r="R529" s="252"/>
      <c r="S529" s="252"/>
      <c r="T529" s="25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4" t="s">
        <v>288</v>
      </c>
      <c r="AU529" s="254" t="s">
        <v>91</v>
      </c>
      <c r="AV529" s="13" t="s">
        <v>91</v>
      </c>
      <c r="AW529" s="13" t="s">
        <v>42</v>
      </c>
      <c r="AX529" s="13" t="s">
        <v>82</v>
      </c>
      <c r="AY529" s="254" t="s">
        <v>280</v>
      </c>
    </row>
    <row r="530" s="13" customFormat="1">
      <c r="A530" s="13"/>
      <c r="B530" s="243"/>
      <c r="C530" s="244"/>
      <c r="D530" s="245" t="s">
        <v>288</v>
      </c>
      <c r="E530" s="246" t="s">
        <v>44</v>
      </c>
      <c r="F530" s="247" t="s">
        <v>632</v>
      </c>
      <c r="G530" s="244"/>
      <c r="H530" s="248">
        <v>2</v>
      </c>
      <c r="I530" s="249"/>
      <c r="J530" s="244"/>
      <c r="K530" s="244"/>
      <c r="L530" s="250"/>
      <c r="M530" s="251"/>
      <c r="N530" s="252"/>
      <c r="O530" s="252"/>
      <c r="P530" s="252"/>
      <c r="Q530" s="252"/>
      <c r="R530" s="252"/>
      <c r="S530" s="252"/>
      <c r="T530" s="25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4" t="s">
        <v>288</v>
      </c>
      <c r="AU530" s="254" t="s">
        <v>91</v>
      </c>
      <c r="AV530" s="13" t="s">
        <v>91</v>
      </c>
      <c r="AW530" s="13" t="s">
        <v>42</v>
      </c>
      <c r="AX530" s="13" t="s">
        <v>82</v>
      </c>
      <c r="AY530" s="254" t="s">
        <v>280</v>
      </c>
    </row>
    <row r="531" s="14" customFormat="1">
      <c r="A531" s="14"/>
      <c r="B531" s="255"/>
      <c r="C531" s="256"/>
      <c r="D531" s="245" t="s">
        <v>288</v>
      </c>
      <c r="E531" s="257" t="s">
        <v>44</v>
      </c>
      <c r="F531" s="258" t="s">
        <v>292</v>
      </c>
      <c r="G531" s="256"/>
      <c r="H531" s="259">
        <v>5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5" t="s">
        <v>288</v>
      </c>
      <c r="AU531" s="265" t="s">
        <v>91</v>
      </c>
      <c r="AV531" s="14" t="s">
        <v>286</v>
      </c>
      <c r="AW531" s="14" t="s">
        <v>42</v>
      </c>
      <c r="AX531" s="14" t="s">
        <v>89</v>
      </c>
      <c r="AY531" s="265" t="s">
        <v>280</v>
      </c>
    </row>
    <row r="532" s="2" customFormat="1" ht="24" customHeight="1">
      <c r="A532" s="41"/>
      <c r="B532" s="42"/>
      <c r="C532" s="266" t="s">
        <v>1113</v>
      </c>
      <c r="D532" s="266" t="s">
        <v>329</v>
      </c>
      <c r="E532" s="267" t="s">
        <v>1114</v>
      </c>
      <c r="F532" s="268" t="s">
        <v>1115</v>
      </c>
      <c r="G532" s="269" t="s">
        <v>431</v>
      </c>
      <c r="H532" s="270">
        <v>5</v>
      </c>
      <c r="I532" s="271"/>
      <c r="J532" s="272">
        <f>ROUND(I532*H532,2)</f>
        <v>0</v>
      </c>
      <c r="K532" s="268" t="s">
        <v>44</v>
      </c>
      <c r="L532" s="273"/>
      <c r="M532" s="274" t="s">
        <v>44</v>
      </c>
      <c r="N532" s="275" t="s">
        <v>53</v>
      </c>
      <c r="O532" s="87"/>
      <c r="P532" s="239">
        <f>O532*H532</f>
        <v>0</v>
      </c>
      <c r="Q532" s="239">
        <v>0.016500000000000001</v>
      </c>
      <c r="R532" s="239">
        <f>Q532*H532</f>
        <v>0.082500000000000004</v>
      </c>
      <c r="S532" s="239">
        <v>0</v>
      </c>
      <c r="T532" s="240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41" t="s">
        <v>455</v>
      </c>
      <c r="AT532" s="241" t="s">
        <v>329</v>
      </c>
      <c r="AU532" s="241" t="s">
        <v>91</v>
      </c>
      <c r="AY532" s="19" t="s">
        <v>280</v>
      </c>
      <c r="BE532" s="242">
        <f>IF(N532="základní",J532,0)</f>
        <v>0</v>
      </c>
      <c r="BF532" s="242">
        <f>IF(N532="snížená",J532,0)</f>
        <v>0</v>
      </c>
      <c r="BG532" s="242">
        <f>IF(N532="zákl. přenesená",J532,0)</f>
        <v>0</v>
      </c>
      <c r="BH532" s="242">
        <f>IF(N532="sníž. přenesená",J532,0)</f>
        <v>0</v>
      </c>
      <c r="BI532" s="242">
        <f>IF(N532="nulová",J532,0)</f>
        <v>0</v>
      </c>
      <c r="BJ532" s="19" t="s">
        <v>89</v>
      </c>
      <c r="BK532" s="242">
        <f>ROUND(I532*H532,2)</f>
        <v>0</v>
      </c>
      <c r="BL532" s="19" t="s">
        <v>374</v>
      </c>
      <c r="BM532" s="241" t="s">
        <v>1116</v>
      </c>
    </row>
    <row r="533" s="2" customFormat="1">
      <c r="A533" s="41"/>
      <c r="B533" s="42"/>
      <c r="C533" s="43"/>
      <c r="D533" s="245" t="s">
        <v>360</v>
      </c>
      <c r="E533" s="43"/>
      <c r="F533" s="276" t="s">
        <v>1117</v>
      </c>
      <c r="G533" s="43"/>
      <c r="H533" s="43"/>
      <c r="I533" s="150"/>
      <c r="J533" s="43"/>
      <c r="K533" s="43"/>
      <c r="L533" s="47"/>
      <c r="M533" s="277"/>
      <c r="N533" s="278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19" t="s">
        <v>360</v>
      </c>
      <c r="AU533" s="19" t="s">
        <v>91</v>
      </c>
    </row>
    <row r="534" s="2" customFormat="1" ht="36" customHeight="1">
      <c r="A534" s="41"/>
      <c r="B534" s="42"/>
      <c r="C534" s="230" t="s">
        <v>1118</v>
      </c>
      <c r="D534" s="230" t="s">
        <v>282</v>
      </c>
      <c r="E534" s="231" t="s">
        <v>1119</v>
      </c>
      <c r="F534" s="232" t="s">
        <v>1120</v>
      </c>
      <c r="G534" s="233" t="s">
        <v>431</v>
      </c>
      <c r="H534" s="234">
        <v>1</v>
      </c>
      <c r="I534" s="235"/>
      <c r="J534" s="236">
        <f>ROUND(I534*H534,2)</f>
        <v>0</v>
      </c>
      <c r="K534" s="232" t="s">
        <v>285</v>
      </c>
      <c r="L534" s="47"/>
      <c r="M534" s="237" t="s">
        <v>44</v>
      </c>
      <c r="N534" s="238" t="s">
        <v>53</v>
      </c>
      <c r="O534" s="87"/>
      <c r="P534" s="239">
        <f>O534*H534</f>
        <v>0</v>
      </c>
      <c r="Q534" s="239">
        <v>0</v>
      </c>
      <c r="R534" s="239">
        <f>Q534*H534</f>
        <v>0</v>
      </c>
      <c r="S534" s="239">
        <v>0</v>
      </c>
      <c r="T534" s="240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41" t="s">
        <v>374</v>
      </c>
      <c r="AT534" s="241" t="s">
        <v>282</v>
      </c>
      <c r="AU534" s="241" t="s">
        <v>91</v>
      </c>
      <c r="AY534" s="19" t="s">
        <v>280</v>
      </c>
      <c r="BE534" s="242">
        <f>IF(N534="základní",J534,0)</f>
        <v>0</v>
      </c>
      <c r="BF534" s="242">
        <f>IF(N534="snížená",J534,0)</f>
        <v>0</v>
      </c>
      <c r="BG534" s="242">
        <f>IF(N534="zákl. přenesená",J534,0)</f>
        <v>0</v>
      </c>
      <c r="BH534" s="242">
        <f>IF(N534="sníž. přenesená",J534,0)</f>
        <v>0</v>
      </c>
      <c r="BI534" s="242">
        <f>IF(N534="nulová",J534,0)</f>
        <v>0</v>
      </c>
      <c r="BJ534" s="19" t="s">
        <v>89</v>
      </c>
      <c r="BK534" s="242">
        <f>ROUND(I534*H534,2)</f>
        <v>0</v>
      </c>
      <c r="BL534" s="19" t="s">
        <v>374</v>
      </c>
      <c r="BM534" s="241" t="s">
        <v>1121</v>
      </c>
    </row>
    <row r="535" s="13" customFormat="1">
      <c r="A535" s="13"/>
      <c r="B535" s="243"/>
      <c r="C535" s="244"/>
      <c r="D535" s="245" t="s">
        <v>288</v>
      </c>
      <c r="E535" s="246" t="s">
        <v>44</v>
      </c>
      <c r="F535" s="247" t="s">
        <v>637</v>
      </c>
      <c r="G535" s="244"/>
      <c r="H535" s="248">
        <v>1</v>
      </c>
      <c r="I535" s="249"/>
      <c r="J535" s="244"/>
      <c r="K535" s="244"/>
      <c r="L535" s="250"/>
      <c r="M535" s="251"/>
      <c r="N535" s="252"/>
      <c r="O535" s="252"/>
      <c r="P535" s="252"/>
      <c r="Q535" s="252"/>
      <c r="R535" s="252"/>
      <c r="S535" s="252"/>
      <c r="T535" s="25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4" t="s">
        <v>288</v>
      </c>
      <c r="AU535" s="254" t="s">
        <v>91</v>
      </c>
      <c r="AV535" s="13" t="s">
        <v>91</v>
      </c>
      <c r="AW535" s="13" t="s">
        <v>42</v>
      </c>
      <c r="AX535" s="13" t="s">
        <v>89</v>
      </c>
      <c r="AY535" s="254" t="s">
        <v>280</v>
      </c>
    </row>
    <row r="536" s="2" customFormat="1" ht="24" customHeight="1">
      <c r="A536" s="41"/>
      <c r="B536" s="42"/>
      <c r="C536" s="266" t="s">
        <v>1122</v>
      </c>
      <c r="D536" s="266" t="s">
        <v>329</v>
      </c>
      <c r="E536" s="267" t="s">
        <v>1123</v>
      </c>
      <c r="F536" s="268" t="s">
        <v>1124</v>
      </c>
      <c r="G536" s="269" t="s">
        <v>431</v>
      </c>
      <c r="H536" s="270">
        <v>1</v>
      </c>
      <c r="I536" s="271"/>
      <c r="J536" s="272">
        <f>ROUND(I536*H536,2)</f>
        <v>0</v>
      </c>
      <c r="K536" s="268" t="s">
        <v>44</v>
      </c>
      <c r="L536" s="273"/>
      <c r="M536" s="274" t="s">
        <v>44</v>
      </c>
      <c r="N536" s="275" t="s">
        <v>53</v>
      </c>
      <c r="O536" s="87"/>
      <c r="P536" s="239">
        <f>O536*H536</f>
        <v>0</v>
      </c>
      <c r="Q536" s="239">
        <v>0.021499999999999998</v>
      </c>
      <c r="R536" s="239">
        <f>Q536*H536</f>
        <v>0.021499999999999998</v>
      </c>
      <c r="S536" s="239">
        <v>0</v>
      </c>
      <c r="T536" s="240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41" t="s">
        <v>455</v>
      </c>
      <c r="AT536" s="241" t="s">
        <v>329</v>
      </c>
      <c r="AU536" s="241" t="s">
        <v>91</v>
      </c>
      <c r="AY536" s="19" t="s">
        <v>280</v>
      </c>
      <c r="BE536" s="242">
        <f>IF(N536="základní",J536,0)</f>
        <v>0</v>
      </c>
      <c r="BF536" s="242">
        <f>IF(N536="snížená",J536,0)</f>
        <v>0</v>
      </c>
      <c r="BG536" s="242">
        <f>IF(N536="zákl. přenesená",J536,0)</f>
        <v>0</v>
      </c>
      <c r="BH536" s="242">
        <f>IF(N536="sníž. přenesená",J536,0)</f>
        <v>0</v>
      </c>
      <c r="BI536" s="242">
        <f>IF(N536="nulová",J536,0)</f>
        <v>0</v>
      </c>
      <c r="BJ536" s="19" t="s">
        <v>89</v>
      </c>
      <c r="BK536" s="242">
        <f>ROUND(I536*H536,2)</f>
        <v>0</v>
      </c>
      <c r="BL536" s="19" t="s">
        <v>374</v>
      </c>
      <c r="BM536" s="241" t="s">
        <v>1125</v>
      </c>
    </row>
    <row r="537" s="2" customFormat="1">
      <c r="A537" s="41"/>
      <c r="B537" s="42"/>
      <c r="C537" s="43"/>
      <c r="D537" s="245" t="s">
        <v>360</v>
      </c>
      <c r="E537" s="43"/>
      <c r="F537" s="276" t="s">
        <v>1117</v>
      </c>
      <c r="G537" s="43"/>
      <c r="H537" s="43"/>
      <c r="I537" s="150"/>
      <c r="J537" s="43"/>
      <c r="K537" s="43"/>
      <c r="L537" s="47"/>
      <c r="M537" s="277"/>
      <c r="N537" s="278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19" t="s">
        <v>360</v>
      </c>
      <c r="AU537" s="19" t="s">
        <v>91</v>
      </c>
    </row>
    <row r="538" s="2" customFormat="1" ht="36" customHeight="1">
      <c r="A538" s="41"/>
      <c r="B538" s="42"/>
      <c r="C538" s="230" t="s">
        <v>1126</v>
      </c>
      <c r="D538" s="230" t="s">
        <v>282</v>
      </c>
      <c r="E538" s="231" t="s">
        <v>1127</v>
      </c>
      <c r="F538" s="232" t="s">
        <v>1128</v>
      </c>
      <c r="G538" s="233" t="s">
        <v>763</v>
      </c>
      <c r="H538" s="300"/>
      <c r="I538" s="235"/>
      <c r="J538" s="236">
        <f>ROUND(I538*H538,2)</f>
        <v>0</v>
      </c>
      <c r="K538" s="232" t="s">
        <v>285</v>
      </c>
      <c r="L538" s="47"/>
      <c r="M538" s="237" t="s">
        <v>44</v>
      </c>
      <c r="N538" s="238" t="s">
        <v>53</v>
      </c>
      <c r="O538" s="87"/>
      <c r="P538" s="239">
        <f>O538*H538</f>
        <v>0</v>
      </c>
      <c r="Q538" s="239">
        <v>0</v>
      </c>
      <c r="R538" s="239">
        <f>Q538*H538</f>
        <v>0</v>
      </c>
      <c r="S538" s="239">
        <v>0</v>
      </c>
      <c r="T538" s="240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41" t="s">
        <v>374</v>
      </c>
      <c r="AT538" s="241" t="s">
        <v>282</v>
      </c>
      <c r="AU538" s="241" t="s">
        <v>91</v>
      </c>
      <c r="AY538" s="19" t="s">
        <v>280</v>
      </c>
      <c r="BE538" s="242">
        <f>IF(N538="základní",J538,0)</f>
        <v>0</v>
      </c>
      <c r="BF538" s="242">
        <f>IF(N538="snížená",J538,0)</f>
        <v>0</v>
      </c>
      <c r="BG538" s="242">
        <f>IF(N538="zákl. přenesená",J538,0)</f>
        <v>0</v>
      </c>
      <c r="BH538" s="242">
        <f>IF(N538="sníž. přenesená",J538,0)</f>
        <v>0</v>
      </c>
      <c r="BI538" s="242">
        <f>IF(N538="nulová",J538,0)</f>
        <v>0</v>
      </c>
      <c r="BJ538" s="19" t="s">
        <v>89</v>
      </c>
      <c r="BK538" s="242">
        <f>ROUND(I538*H538,2)</f>
        <v>0</v>
      </c>
      <c r="BL538" s="19" t="s">
        <v>374</v>
      </c>
      <c r="BM538" s="241" t="s">
        <v>1129</v>
      </c>
    </row>
    <row r="539" s="12" customFormat="1" ht="22.8" customHeight="1">
      <c r="A539" s="12"/>
      <c r="B539" s="214"/>
      <c r="C539" s="215"/>
      <c r="D539" s="216" t="s">
        <v>81</v>
      </c>
      <c r="E539" s="228" t="s">
        <v>1130</v>
      </c>
      <c r="F539" s="228" t="s">
        <v>1131</v>
      </c>
      <c r="G539" s="215"/>
      <c r="H539" s="215"/>
      <c r="I539" s="218"/>
      <c r="J539" s="229">
        <f>BK539</f>
        <v>0</v>
      </c>
      <c r="K539" s="215"/>
      <c r="L539" s="220"/>
      <c r="M539" s="221"/>
      <c r="N539" s="222"/>
      <c r="O539" s="222"/>
      <c r="P539" s="223">
        <f>SUM(P540:P566)</f>
        <v>0</v>
      </c>
      <c r="Q539" s="222"/>
      <c r="R539" s="223">
        <f>SUM(R540:R566)</f>
        <v>0.79338279999999994</v>
      </c>
      <c r="S539" s="222"/>
      <c r="T539" s="224">
        <f>SUM(T540:T566)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25" t="s">
        <v>91</v>
      </c>
      <c r="AT539" s="226" t="s">
        <v>81</v>
      </c>
      <c r="AU539" s="226" t="s">
        <v>89</v>
      </c>
      <c r="AY539" s="225" t="s">
        <v>280</v>
      </c>
      <c r="BK539" s="227">
        <f>SUM(BK540:BK566)</f>
        <v>0</v>
      </c>
    </row>
    <row r="540" s="2" customFormat="1" ht="36" customHeight="1">
      <c r="A540" s="41"/>
      <c r="B540" s="42"/>
      <c r="C540" s="230" t="s">
        <v>227</v>
      </c>
      <c r="D540" s="230" t="s">
        <v>282</v>
      </c>
      <c r="E540" s="231" t="s">
        <v>1132</v>
      </c>
      <c r="F540" s="232" t="s">
        <v>1133</v>
      </c>
      <c r="G540" s="233" t="s">
        <v>201</v>
      </c>
      <c r="H540" s="234">
        <v>2.52</v>
      </c>
      <c r="I540" s="235"/>
      <c r="J540" s="236">
        <f>ROUND(I540*H540,2)</f>
        <v>0</v>
      </c>
      <c r="K540" s="232" t="s">
        <v>285</v>
      </c>
      <c r="L540" s="47"/>
      <c r="M540" s="237" t="s">
        <v>44</v>
      </c>
      <c r="N540" s="238" t="s">
        <v>53</v>
      </c>
      <c r="O540" s="87"/>
      <c r="P540" s="239">
        <f>O540*H540</f>
        <v>0</v>
      </c>
      <c r="Q540" s="239">
        <v>0.00040000000000000002</v>
      </c>
      <c r="R540" s="239">
        <f>Q540*H540</f>
        <v>0.001008</v>
      </c>
      <c r="S540" s="239">
        <v>0</v>
      </c>
      <c r="T540" s="240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41" t="s">
        <v>374</v>
      </c>
      <c r="AT540" s="241" t="s">
        <v>282</v>
      </c>
      <c r="AU540" s="241" t="s">
        <v>91</v>
      </c>
      <c r="AY540" s="19" t="s">
        <v>280</v>
      </c>
      <c r="BE540" s="242">
        <f>IF(N540="základní",J540,0)</f>
        <v>0</v>
      </c>
      <c r="BF540" s="242">
        <f>IF(N540="snížená",J540,0)</f>
        <v>0</v>
      </c>
      <c r="BG540" s="242">
        <f>IF(N540="zákl. přenesená",J540,0)</f>
        <v>0</v>
      </c>
      <c r="BH540" s="242">
        <f>IF(N540="sníž. přenesená",J540,0)</f>
        <v>0</v>
      </c>
      <c r="BI540" s="242">
        <f>IF(N540="nulová",J540,0)</f>
        <v>0</v>
      </c>
      <c r="BJ540" s="19" t="s">
        <v>89</v>
      </c>
      <c r="BK540" s="242">
        <f>ROUND(I540*H540,2)</f>
        <v>0</v>
      </c>
      <c r="BL540" s="19" t="s">
        <v>374</v>
      </c>
      <c r="BM540" s="241" t="s">
        <v>1134</v>
      </c>
    </row>
    <row r="541" s="13" customFormat="1">
      <c r="A541" s="13"/>
      <c r="B541" s="243"/>
      <c r="C541" s="244"/>
      <c r="D541" s="245" t="s">
        <v>288</v>
      </c>
      <c r="E541" s="246" t="s">
        <v>44</v>
      </c>
      <c r="F541" s="247" t="s">
        <v>1135</v>
      </c>
      <c r="G541" s="244"/>
      <c r="H541" s="248">
        <v>2.52</v>
      </c>
      <c r="I541" s="249"/>
      <c r="J541" s="244"/>
      <c r="K541" s="244"/>
      <c r="L541" s="250"/>
      <c r="M541" s="251"/>
      <c r="N541" s="252"/>
      <c r="O541" s="252"/>
      <c r="P541" s="252"/>
      <c r="Q541" s="252"/>
      <c r="R541" s="252"/>
      <c r="S541" s="252"/>
      <c r="T541" s="25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4" t="s">
        <v>288</v>
      </c>
      <c r="AU541" s="254" t="s">
        <v>91</v>
      </c>
      <c r="AV541" s="13" t="s">
        <v>91</v>
      </c>
      <c r="AW541" s="13" t="s">
        <v>42</v>
      </c>
      <c r="AX541" s="13" t="s">
        <v>89</v>
      </c>
      <c r="AY541" s="254" t="s">
        <v>280</v>
      </c>
    </row>
    <row r="542" s="2" customFormat="1" ht="16.5" customHeight="1">
      <c r="A542" s="41"/>
      <c r="B542" s="42"/>
      <c r="C542" s="266" t="s">
        <v>1136</v>
      </c>
      <c r="D542" s="266" t="s">
        <v>329</v>
      </c>
      <c r="E542" s="267" t="s">
        <v>1137</v>
      </c>
      <c r="F542" s="268" t="s">
        <v>1138</v>
      </c>
      <c r="G542" s="269" t="s">
        <v>201</v>
      </c>
      <c r="H542" s="270">
        <v>2.52</v>
      </c>
      <c r="I542" s="271"/>
      <c r="J542" s="272">
        <f>ROUND(I542*H542,2)</f>
        <v>0</v>
      </c>
      <c r="K542" s="268" t="s">
        <v>285</v>
      </c>
      <c r="L542" s="273"/>
      <c r="M542" s="274" t="s">
        <v>44</v>
      </c>
      <c r="N542" s="275" t="s">
        <v>53</v>
      </c>
      <c r="O542" s="87"/>
      <c r="P542" s="239">
        <f>O542*H542</f>
        <v>0</v>
      </c>
      <c r="Q542" s="239">
        <v>0.025139999999999999</v>
      </c>
      <c r="R542" s="239">
        <f>Q542*H542</f>
        <v>0.063352800000000001</v>
      </c>
      <c r="S542" s="239">
        <v>0</v>
      </c>
      <c r="T542" s="240">
        <f>S542*H542</f>
        <v>0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41" t="s">
        <v>455</v>
      </c>
      <c r="AT542" s="241" t="s">
        <v>329</v>
      </c>
      <c r="AU542" s="241" t="s">
        <v>91</v>
      </c>
      <c r="AY542" s="19" t="s">
        <v>280</v>
      </c>
      <c r="BE542" s="242">
        <f>IF(N542="základní",J542,0)</f>
        <v>0</v>
      </c>
      <c r="BF542" s="242">
        <f>IF(N542="snížená",J542,0)</f>
        <v>0</v>
      </c>
      <c r="BG542" s="242">
        <f>IF(N542="zákl. přenesená",J542,0)</f>
        <v>0</v>
      </c>
      <c r="BH542" s="242">
        <f>IF(N542="sníž. přenesená",J542,0)</f>
        <v>0</v>
      </c>
      <c r="BI542" s="242">
        <f>IF(N542="nulová",J542,0)</f>
        <v>0</v>
      </c>
      <c r="BJ542" s="19" t="s">
        <v>89</v>
      </c>
      <c r="BK542" s="242">
        <f>ROUND(I542*H542,2)</f>
        <v>0</v>
      </c>
      <c r="BL542" s="19" t="s">
        <v>374</v>
      </c>
      <c r="BM542" s="241" t="s">
        <v>1139</v>
      </c>
    </row>
    <row r="543" s="2" customFormat="1">
      <c r="A543" s="41"/>
      <c r="B543" s="42"/>
      <c r="C543" s="43"/>
      <c r="D543" s="245" t="s">
        <v>360</v>
      </c>
      <c r="E543" s="43"/>
      <c r="F543" s="276" t="s">
        <v>1140</v>
      </c>
      <c r="G543" s="43"/>
      <c r="H543" s="43"/>
      <c r="I543" s="150"/>
      <c r="J543" s="43"/>
      <c r="K543" s="43"/>
      <c r="L543" s="47"/>
      <c r="M543" s="277"/>
      <c r="N543" s="278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19" t="s">
        <v>360</v>
      </c>
      <c r="AU543" s="19" t="s">
        <v>91</v>
      </c>
    </row>
    <row r="544" s="2" customFormat="1" ht="36" customHeight="1">
      <c r="A544" s="41"/>
      <c r="B544" s="42"/>
      <c r="C544" s="230" t="s">
        <v>1141</v>
      </c>
      <c r="D544" s="230" t="s">
        <v>282</v>
      </c>
      <c r="E544" s="231" t="s">
        <v>1142</v>
      </c>
      <c r="F544" s="232" t="s">
        <v>1143</v>
      </c>
      <c r="G544" s="233" t="s">
        <v>218</v>
      </c>
      <c r="H544" s="234">
        <v>16.800000000000001</v>
      </c>
      <c r="I544" s="235"/>
      <c r="J544" s="236">
        <f>ROUND(I544*H544,2)</f>
        <v>0</v>
      </c>
      <c r="K544" s="232" t="s">
        <v>285</v>
      </c>
      <c r="L544" s="47"/>
      <c r="M544" s="237" t="s">
        <v>44</v>
      </c>
      <c r="N544" s="238" t="s">
        <v>53</v>
      </c>
      <c r="O544" s="87"/>
      <c r="P544" s="239">
        <f>O544*H544</f>
        <v>0</v>
      </c>
      <c r="Q544" s="239">
        <v>0.00029</v>
      </c>
      <c r="R544" s="239">
        <f>Q544*H544</f>
        <v>0.0048720000000000005</v>
      </c>
      <c r="S544" s="239">
        <v>0</v>
      </c>
      <c r="T544" s="240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41" t="s">
        <v>374</v>
      </c>
      <c r="AT544" s="241" t="s">
        <v>282</v>
      </c>
      <c r="AU544" s="241" t="s">
        <v>91</v>
      </c>
      <c r="AY544" s="19" t="s">
        <v>280</v>
      </c>
      <c r="BE544" s="242">
        <f>IF(N544="základní",J544,0)</f>
        <v>0</v>
      </c>
      <c r="BF544" s="242">
        <f>IF(N544="snížená",J544,0)</f>
        <v>0</v>
      </c>
      <c r="BG544" s="242">
        <f>IF(N544="zákl. přenesená",J544,0)</f>
        <v>0</v>
      </c>
      <c r="BH544" s="242">
        <f>IF(N544="sníž. přenesená",J544,0)</f>
        <v>0</v>
      </c>
      <c r="BI544" s="242">
        <f>IF(N544="nulová",J544,0)</f>
        <v>0</v>
      </c>
      <c r="BJ544" s="19" t="s">
        <v>89</v>
      </c>
      <c r="BK544" s="242">
        <f>ROUND(I544*H544,2)</f>
        <v>0</v>
      </c>
      <c r="BL544" s="19" t="s">
        <v>374</v>
      </c>
      <c r="BM544" s="241" t="s">
        <v>1144</v>
      </c>
    </row>
    <row r="545" s="13" customFormat="1">
      <c r="A545" s="13"/>
      <c r="B545" s="243"/>
      <c r="C545" s="244"/>
      <c r="D545" s="245" t="s">
        <v>288</v>
      </c>
      <c r="E545" s="246" t="s">
        <v>44</v>
      </c>
      <c r="F545" s="247" t="s">
        <v>1145</v>
      </c>
      <c r="G545" s="244"/>
      <c r="H545" s="248">
        <v>16.800000000000001</v>
      </c>
      <c r="I545" s="249"/>
      <c r="J545" s="244"/>
      <c r="K545" s="244"/>
      <c r="L545" s="250"/>
      <c r="M545" s="251"/>
      <c r="N545" s="252"/>
      <c r="O545" s="252"/>
      <c r="P545" s="252"/>
      <c r="Q545" s="252"/>
      <c r="R545" s="252"/>
      <c r="S545" s="252"/>
      <c r="T545" s="25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4" t="s">
        <v>288</v>
      </c>
      <c r="AU545" s="254" t="s">
        <v>91</v>
      </c>
      <c r="AV545" s="13" t="s">
        <v>91</v>
      </c>
      <c r="AW545" s="13" t="s">
        <v>42</v>
      </c>
      <c r="AX545" s="13" t="s">
        <v>89</v>
      </c>
      <c r="AY545" s="254" t="s">
        <v>280</v>
      </c>
    </row>
    <row r="546" s="2" customFormat="1" ht="24" customHeight="1">
      <c r="A546" s="41"/>
      <c r="B546" s="42"/>
      <c r="C546" s="230" t="s">
        <v>1146</v>
      </c>
      <c r="D546" s="230" t="s">
        <v>282</v>
      </c>
      <c r="E546" s="231" t="s">
        <v>1147</v>
      </c>
      <c r="F546" s="232" t="s">
        <v>1148</v>
      </c>
      <c r="G546" s="233" t="s">
        <v>431</v>
      </c>
      <c r="H546" s="234">
        <v>2</v>
      </c>
      <c r="I546" s="235"/>
      <c r="J546" s="236">
        <f>ROUND(I546*H546,2)</f>
        <v>0</v>
      </c>
      <c r="K546" s="232" t="s">
        <v>285</v>
      </c>
      <c r="L546" s="47"/>
      <c r="M546" s="237" t="s">
        <v>44</v>
      </c>
      <c r="N546" s="238" t="s">
        <v>53</v>
      </c>
      <c r="O546" s="87"/>
      <c r="P546" s="239">
        <f>O546*H546</f>
        <v>0</v>
      </c>
      <c r="Q546" s="239">
        <v>0</v>
      </c>
      <c r="R546" s="239">
        <f>Q546*H546</f>
        <v>0</v>
      </c>
      <c r="S546" s="239">
        <v>0</v>
      </c>
      <c r="T546" s="240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41" t="s">
        <v>374</v>
      </c>
      <c r="AT546" s="241" t="s">
        <v>282</v>
      </c>
      <c r="AU546" s="241" t="s">
        <v>91</v>
      </c>
      <c r="AY546" s="19" t="s">
        <v>280</v>
      </c>
      <c r="BE546" s="242">
        <f>IF(N546="základní",J546,0)</f>
        <v>0</v>
      </c>
      <c r="BF546" s="242">
        <f>IF(N546="snížená",J546,0)</f>
        <v>0</v>
      </c>
      <c r="BG546" s="242">
        <f>IF(N546="zákl. přenesená",J546,0)</f>
        <v>0</v>
      </c>
      <c r="BH546" s="242">
        <f>IF(N546="sníž. přenesená",J546,0)</f>
        <v>0</v>
      </c>
      <c r="BI546" s="242">
        <f>IF(N546="nulová",J546,0)</f>
        <v>0</v>
      </c>
      <c r="BJ546" s="19" t="s">
        <v>89</v>
      </c>
      <c r="BK546" s="242">
        <f>ROUND(I546*H546,2)</f>
        <v>0</v>
      </c>
      <c r="BL546" s="19" t="s">
        <v>374</v>
      </c>
      <c r="BM546" s="241" t="s">
        <v>1149</v>
      </c>
    </row>
    <row r="547" s="13" customFormat="1">
      <c r="A547" s="13"/>
      <c r="B547" s="243"/>
      <c r="C547" s="244"/>
      <c r="D547" s="245" t="s">
        <v>288</v>
      </c>
      <c r="E547" s="246" t="s">
        <v>44</v>
      </c>
      <c r="F547" s="247" t="s">
        <v>1150</v>
      </c>
      <c r="G547" s="244"/>
      <c r="H547" s="248">
        <v>2</v>
      </c>
      <c r="I547" s="249"/>
      <c r="J547" s="244"/>
      <c r="K547" s="244"/>
      <c r="L547" s="250"/>
      <c r="M547" s="251"/>
      <c r="N547" s="252"/>
      <c r="O547" s="252"/>
      <c r="P547" s="252"/>
      <c r="Q547" s="252"/>
      <c r="R547" s="252"/>
      <c r="S547" s="252"/>
      <c r="T547" s="25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4" t="s">
        <v>288</v>
      </c>
      <c r="AU547" s="254" t="s">
        <v>91</v>
      </c>
      <c r="AV547" s="13" t="s">
        <v>91</v>
      </c>
      <c r="AW547" s="13" t="s">
        <v>42</v>
      </c>
      <c r="AX547" s="13" t="s">
        <v>89</v>
      </c>
      <c r="AY547" s="254" t="s">
        <v>280</v>
      </c>
    </row>
    <row r="548" s="2" customFormat="1" ht="16.5" customHeight="1">
      <c r="A548" s="41"/>
      <c r="B548" s="42"/>
      <c r="C548" s="266" t="s">
        <v>1151</v>
      </c>
      <c r="D548" s="266" t="s">
        <v>329</v>
      </c>
      <c r="E548" s="267" t="s">
        <v>1152</v>
      </c>
      <c r="F548" s="268" t="s">
        <v>1153</v>
      </c>
      <c r="G548" s="269" t="s">
        <v>431</v>
      </c>
      <c r="H548" s="270">
        <v>2</v>
      </c>
      <c r="I548" s="271"/>
      <c r="J548" s="272">
        <f>ROUND(I548*H548,2)</f>
        <v>0</v>
      </c>
      <c r="K548" s="268" t="s">
        <v>44</v>
      </c>
      <c r="L548" s="273"/>
      <c r="M548" s="274" t="s">
        <v>44</v>
      </c>
      <c r="N548" s="275" t="s">
        <v>53</v>
      </c>
      <c r="O548" s="87"/>
      <c r="P548" s="239">
        <f>O548*H548</f>
        <v>0</v>
      </c>
      <c r="Q548" s="239">
        <v>0.023</v>
      </c>
      <c r="R548" s="239">
        <f>Q548*H548</f>
        <v>0.045999999999999999</v>
      </c>
      <c r="S548" s="239">
        <v>0</v>
      </c>
      <c r="T548" s="240">
        <f>S548*H548</f>
        <v>0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41" t="s">
        <v>455</v>
      </c>
      <c r="AT548" s="241" t="s">
        <v>329</v>
      </c>
      <c r="AU548" s="241" t="s">
        <v>91</v>
      </c>
      <c r="AY548" s="19" t="s">
        <v>280</v>
      </c>
      <c r="BE548" s="242">
        <f>IF(N548="základní",J548,0)</f>
        <v>0</v>
      </c>
      <c r="BF548" s="242">
        <f>IF(N548="snížená",J548,0)</f>
        <v>0</v>
      </c>
      <c r="BG548" s="242">
        <f>IF(N548="zákl. přenesená",J548,0)</f>
        <v>0</v>
      </c>
      <c r="BH548" s="242">
        <f>IF(N548="sníž. přenesená",J548,0)</f>
        <v>0</v>
      </c>
      <c r="BI548" s="242">
        <f>IF(N548="nulová",J548,0)</f>
        <v>0</v>
      </c>
      <c r="BJ548" s="19" t="s">
        <v>89</v>
      </c>
      <c r="BK548" s="242">
        <f>ROUND(I548*H548,2)</f>
        <v>0</v>
      </c>
      <c r="BL548" s="19" t="s">
        <v>374</v>
      </c>
      <c r="BM548" s="241" t="s">
        <v>1154</v>
      </c>
    </row>
    <row r="549" s="2" customFormat="1">
      <c r="A549" s="41"/>
      <c r="B549" s="42"/>
      <c r="C549" s="43"/>
      <c r="D549" s="245" t="s">
        <v>360</v>
      </c>
      <c r="E549" s="43"/>
      <c r="F549" s="276" t="s">
        <v>1155</v>
      </c>
      <c r="G549" s="43"/>
      <c r="H549" s="43"/>
      <c r="I549" s="150"/>
      <c r="J549" s="43"/>
      <c r="K549" s="43"/>
      <c r="L549" s="47"/>
      <c r="M549" s="277"/>
      <c r="N549" s="278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T549" s="19" t="s">
        <v>360</v>
      </c>
      <c r="AU549" s="19" t="s">
        <v>91</v>
      </c>
    </row>
    <row r="550" s="2" customFormat="1" ht="24" customHeight="1">
      <c r="A550" s="41"/>
      <c r="B550" s="42"/>
      <c r="C550" s="230" t="s">
        <v>1156</v>
      </c>
      <c r="D550" s="230" t="s">
        <v>282</v>
      </c>
      <c r="E550" s="231" t="s">
        <v>1157</v>
      </c>
      <c r="F550" s="232" t="s">
        <v>1158</v>
      </c>
      <c r="G550" s="233" t="s">
        <v>431</v>
      </c>
      <c r="H550" s="234">
        <v>1</v>
      </c>
      <c r="I550" s="235"/>
      <c r="J550" s="236">
        <f>ROUND(I550*H550,2)</f>
        <v>0</v>
      </c>
      <c r="K550" s="232" t="s">
        <v>285</v>
      </c>
      <c r="L550" s="47"/>
      <c r="M550" s="237" t="s">
        <v>44</v>
      </c>
      <c r="N550" s="238" t="s">
        <v>53</v>
      </c>
      <c r="O550" s="87"/>
      <c r="P550" s="239">
        <f>O550*H550</f>
        <v>0</v>
      </c>
      <c r="Q550" s="239">
        <v>0</v>
      </c>
      <c r="R550" s="239">
        <f>Q550*H550</f>
        <v>0</v>
      </c>
      <c r="S550" s="239">
        <v>0</v>
      </c>
      <c r="T550" s="240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41" t="s">
        <v>374</v>
      </c>
      <c r="AT550" s="241" t="s">
        <v>282</v>
      </c>
      <c r="AU550" s="241" t="s">
        <v>91</v>
      </c>
      <c r="AY550" s="19" t="s">
        <v>280</v>
      </c>
      <c r="BE550" s="242">
        <f>IF(N550="základní",J550,0)</f>
        <v>0</v>
      </c>
      <c r="BF550" s="242">
        <f>IF(N550="snížená",J550,0)</f>
        <v>0</v>
      </c>
      <c r="BG550" s="242">
        <f>IF(N550="zákl. přenesená",J550,0)</f>
        <v>0</v>
      </c>
      <c r="BH550" s="242">
        <f>IF(N550="sníž. přenesená",J550,0)</f>
        <v>0</v>
      </c>
      <c r="BI550" s="242">
        <f>IF(N550="nulová",J550,0)</f>
        <v>0</v>
      </c>
      <c r="BJ550" s="19" t="s">
        <v>89</v>
      </c>
      <c r="BK550" s="242">
        <f>ROUND(I550*H550,2)</f>
        <v>0</v>
      </c>
      <c r="BL550" s="19" t="s">
        <v>374</v>
      </c>
      <c r="BM550" s="241" t="s">
        <v>1159</v>
      </c>
    </row>
    <row r="551" s="13" customFormat="1">
      <c r="A551" s="13"/>
      <c r="B551" s="243"/>
      <c r="C551" s="244"/>
      <c r="D551" s="245" t="s">
        <v>288</v>
      </c>
      <c r="E551" s="246" t="s">
        <v>44</v>
      </c>
      <c r="F551" s="247" t="s">
        <v>1160</v>
      </c>
      <c r="G551" s="244"/>
      <c r="H551" s="248">
        <v>1</v>
      </c>
      <c r="I551" s="249"/>
      <c r="J551" s="244"/>
      <c r="K551" s="244"/>
      <c r="L551" s="250"/>
      <c r="M551" s="251"/>
      <c r="N551" s="252"/>
      <c r="O551" s="252"/>
      <c r="P551" s="252"/>
      <c r="Q551" s="252"/>
      <c r="R551" s="252"/>
      <c r="S551" s="252"/>
      <c r="T551" s="25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4" t="s">
        <v>288</v>
      </c>
      <c r="AU551" s="254" t="s">
        <v>91</v>
      </c>
      <c r="AV551" s="13" t="s">
        <v>91</v>
      </c>
      <c r="AW551" s="13" t="s">
        <v>42</v>
      </c>
      <c r="AX551" s="13" t="s">
        <v>89</v>
      </c>
      <c r="AY551" s="254" t="s">
        <v>280</v>
      </c>
    </row>
    <row r="552" s="2" customFormat="1" ht="16.5" customHeight="1">
      <c r="A552" s="41"/>
      <c r="B552" s="42"/>
      <c r="C552" s="266" t="s">
        <v>1161</v>
      </c>
      <c r="D552" s="266" t="s">
        <v>329</v>
      </c>
      <c r="E552" s="267" t="s">
        <v>1162</v>
      </c>
      <c r="F552" s="268" t="s">
        <v>1163</v>
      </c>
      <c r="G552" s="269" t="s">
        <v>431</v>
      </c>
      <c r="H552" s="270">
        <v>1</v>
      </c>
      <c r="I552" s="271"/>
      <c r="J552" s="272">
        <f>ROUND(I552*H552,2)</f>
        <v>0</v>
      </c>
      <c r="K552" s="268" t="s">
        <v>44</v>
      </c>
      <c r="L552" s="273"/>
      <c r="M552" s="274" t="s">
        <v>44</v>
      </c>
      <c r="N552" s="275" t="s">
        <v>53</v>
      </c>
      <c r="O552" s="87"/>
      <c r="P552" s="239">
        <f>O552*H552</f>
        <v>0</v>
      </c>
      <c r="Q552" s="239">
        <v>0.042000000000000003</v>
      </c>
      <c r="R552" s="239">
        <f>Q552*H552</f>
        <v>0.042000000000000003</v>
      </c>
      <c r="S552" s="239">
        <v>0</v>
      </c>
      <c r="T552" s="240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41" t="s">
        <v>455</v>
      </c>
      <c r="AT552" s="241" t="s">
        <v>329</v>
      </c>
      <c r="AU552" s="241" t="s">
        <v>91</v>
      </c>
      <c r="AY552" s="19" t="s">
        <v>280</v>
      </c>
      <c r="BE552" s="242">
        <f>IF(N552="základní",J552,0)</f>
        <v>0</v>
      </c>
      <c r="BF552" s="242">
        <f>IF(N552="snížená",J552,0)</f>
        <v>0</v>
      </c>
      <c r="BG552" s="242">
        <f>IF(N552="zákl. přenesená",J552,0)</f>
        <v>0</v>
      </c>
      <c r="BH552" s="242">
        <f>IF(N552="sníž. přenesená",J552,0)</f>
        <v>0</v>
      </c>
      <c r="BI552" s="242">
        <f>IF(N552="nulová",J552,0)</f>
        <v>0</v>
      </c>
      <c r="BJ552" s="19" t="s">
        <v>89</v>
      </c>
      <c r="BK552" s="242">
        <f>ROUND(I552*H552,2)</f>
        <v>0</v>
      </c>
      <c r="BL552" s="19" t="s">
        <v>374</v>
      </c>
      <c r="BM552" s="241" t="s">
        <v>1164</v>
      </c>
    </row>
    <row r="553" s="2" customFormat="1">
      <c r="A553" s="41"/>
      <c r="B553" s="42"/>
      <c r="C553" s="43"/>
      <c r="D553" s="245" t="s">
        <v>360</v>
      </c>
      <c r="E553" s="43"/>
      <c r="F553" s="276" t="s">
        <v>1165</v>
      </c>
      <c r="G553" s="43"/>
      <c r="H553" s="43"/>
      <c r="I553" s="150"/>
      <c r="J553" s="43"/>
      <c r="K553" s="43"/>
      <c r="L553" s="47"/>
      <c r="M553" s="277"/>
      <c r="N553" s="278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360</v>
      </c>
      <c r="AU553" s="19" t="s">
        <v>91</v>
      </c>
    </row>
    <row r="554" s="2" customFormat="1" ht="24" customHeight="1">
      <c r="A554" s="41"/>
      <c r="B554" s="42"/>
      <c r="C554" s="230" t="s">
        <v>1166</v>
      </c>
      <c r="D554" s="230" t="s">
        <v>282</v>
      </c>
      <c r="E554" s="231" t="s">
        <v>1167</v>
      </c>
      <c r="F554" s="232" t="s">
        <v>1168</v>
      </c>
      <c r="G554" s="233" t="s">
        <v>431</v>
      </c>
      <c r="H554" s="234">
        <v>2</v>
      </c>
      <c r="I554" s="235"/>
      <c r="J554" s="236">
        <f>ROUND(I554*H554,2)</f>
        <v>0</v>
      </c>
      <c r="K554" s="232" t="s">
        <v>285</v>
      </c>
      <c r="L554" s="47"/>
      <c r="M554" s="237" t="s">
        <v>44</v>
      </c>
      <c r="N554" s="238" t="s">
        <v>53</v>
      </c>
      <c r="O554" s="87"/>
      <c r="P554" s="239">
        <f>O554*H554</f>
        <v>0</v>
      </c>
      <c r="Q554" s="239">
        <v>0</v>
      </c>
      <c r="R554" s="239">
        <f>Q554*H554</f>
        <v>0</v>
      </c>
      <c r="S554" s="239">
        <v>0</v>
      </c>
      <c r="T554" s="240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41" t="s">
        <v>374</v>
      </c>
      <c r="AT554" s="241" t="s">
        <v>282</v>
      </c>
      <c r="AU554" s="241" t="s">
        <v>91</v>
      </c>
      <c r="AY554" s="19" t="s">
        <v>280</v>
      </c>
      <c r="BE554" s="242">
        <f>IF(N554="základní",J554,0)</f>
        <v>0</v>
      </c>
      <c r="BF554" s="242">
        <f>IF(N554="snížená",J554,0)</f>
        <v>0</v>
      </c>
      <c r="BG554" s="242">
        <f>IF(N554="zákl. přenesená",J554,0)</f>
        <v>0</v>
      </c>
      <c r="BH554" s="242">
        <f>IF(N554="sníž. přenesená",J554,0)</f>
        <v>0</v>
      </c>
      <c r="BI554" s="242">
        <f>IF(N554="nulová",J554,0)</f>
        <v>0</v>
      </c>
      <c r="BJ554" s="19" t="s">
        <v>89</v>
      </c>
      <c r="BK554" s="242">
        <f>ROUND(I554*H554,2)</f>
        <v>0</v>
      </c>
      <c r="BL554" s="19" t="s">
        <v>374</v>
      </c>
      <c r="BM554" s="241" t="s">
        <v>1169</v>
      </c>
    </row>
    <row r="555" s="13" customFormat="1">
      <c r="A555" s="13"/>
      <c r="B555" s="243"/>
      <c r="C555" s="244"/>
      <c r="D555" s="245" t="s">
        <v>288</v>
      </c>
      <c r="E555" s="246" t="s">
        <v>44</v>
      </c>
      <c r="F555" s="247" t="s">
        <v>1170</v>
      </c>
      <c r="G555" s="244"/>
      <c r="H555" s="248">
        <v>2</v>
      </c>
      <c r="I555" s="249"/>
      <c r="J555" s="244"/>
      <c r="K555" s="244"/>
      <c r="L555" s="250"/>
      <c r="M555" s="251"/>
      <c r="N555" s="252"/>
      <c r="O555" s="252"/>
      <c r="P555" s="252"/>
      <c r="Q555" s="252"/>
      <c r="R555" s="252"/>
      <c r="S555" s="252"/>
      <c r="T555" s="25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4" t="s">
        <v>288</v>
      </c>
      <c r="AU555" s="254" t="s">
        <v>91</v>
      </c>
      <c r="AV555" s="13" t="s">
        <v>91</v>
      </c>
      <c r="AW555" s="13" t="s">
        <v>42</v>
      </c>
      <c r="AX555" s="13" t="s">
        <v>89</v>
      </c>
      <c r="AY555" s="254" t="s">
        <v>280</v>
      </c>
    </row>
    <row r="556" s="2" customFormat="1" ht="24" customHeight="1">
      <c r="A556" s="41"/>
      <c r="B556" s="42"/>
      <c r="C556" s="266" t="s">
        <v>1171</v>
      </c>
      <c r="D556" s="266" t="s">
        <v>329</v>
      </c>
      <c r="E556" s="267" t="s">
        <v>1172</v>
      </c>
      <c r="F556" s="268" t="s">
        <v>1173</v>
      </c>
      <c r="G556" s="269" t="s">
        <v>431</v>
      </c>
      <c r="H556" s="270">
        <v>2</v>
      </c>
      <c r="I556" s="271"/>
      <c r="J556" s="272">
        <f>ROUND(I556*H556,2)</f>
        <v>0</v>
      </c>
      <c r="K556" s="268" t="s">
        <v>285</v>
      </c>
      <c r="L556" s="273"/>
      <c r="M556" s="274" t="s">
        <v>44</v>
      </c>
      <c r="N556" s="275" t="s">
        <v>53</v>
      </c>
      <c r="O556" s="87"/>
      <c r="P556" s="239">
        <f>O556*H556</f>
        <v>0</v>
      </c>
      <c r="Q556" s="239">
        <v>0.0028</v>
      </c>
      <c r="R556" s="239">
        <f>Q556*H556</f>
        <v>0.0055999999999999999</v>
      </c>
      <c r="S556" s="239">
        <v>0</v>
      </c>
      <c r="T556" s="240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41" t="s">
        <v>455</v>
      </c>
      <c r="AT556" s="241" t="s">
        <v>329</v>
      </c>
      <c r="AU556" s="241" t="s">
        <v>91</v>
      </c>
      <c r="AY556" s="19" t="s">
        <v>280</v>
      </c>
      <c r="BE556" s="242">
        <f>IF(N556="základní",J556,0)</f>
        <v>0</v>
      </c>
      <c r="BF556" s="242">
        <f>IF(N556="snížená",J556,0)</f>
        <v>0</v>
      </c>
      <c r="BG556" s="242">
        <f>IF(N556="zákl. přenesená",J556,0)</f>
        <v>0</v>
      </c>
      <c r="BH556" s="242">
        <f>IF(N556="sníž. přenesená",J556,0)</f>
        <v>0</v>
      </c>
      <c r="BI556" s="242">
        <f>IF(N556="nulová",J556,0)</f>
        <v>0</v>
      </c>
      <c r="BJ556" s="19" t="s">
        <v>89</v>
      </c>
      <c r="BK556" s="242">
        <f>ROUND(I556*H556,2)</f>
        <v>0</v>
      </c>
      <c r="BL556" s="19" t="s">
        <v>374</v>
      </c>
      <c r="BM556" s="241" t="s">
        <v>1174</v>
      </c>
    </row>
    <row r="557" s="2" customFormat="1" ht="24" customHeight="1">
      <c r="A557" s="41"/>
      <c r="B557" s="42"/>
      <c r="C557" s="230" t="s">
        <v>1175</v>
      </c>
      <c r="D557" s="230" t="s">
        <v>282</v>
      </c>
      <c r="E557" s="231" t="s">
        <v>1176</v>
      </c>
      <c r="F557" s="232" t="s">
        <v>1177</v>
      </c>
      <c r="G557" s="233" t="s">
        <v>1178</v>
      </c>
      <c r="H557" s="234">
        <v>50</v>
      </c>
      <c r="I557" s="235"/>
      <c r="J557" s="236">
        <f>ROUND(I557*H557,2)</f>
        <v>0</v>
      </c>
      <c r="K557" s="232" t="s">
        <v>285</v>
      </c>
      <c r="L557" s="47"/>
      <c r="M557" s="237" t="s">
        <v>44</v>
      </c>
      <c r="N557" s="238" t="s">
        <v>53</v>
      </c>
      <c r="O557" s="87"/>
      <c r="P557" s="239">
        <f>O557*H557</f>
        <v>0</v>
      </c>
      <c r="Q557" s="239">
        <v>5.0000000000000002E-05</v>
      </c>
      <c r="R557" s="239">
        <f>Q557*H557</f>
        <v>0.0025000000000000001</v>
      </c>
      <c r="S557" s="239">
        <v>0</v>
      </c>
      <c r="T557" s="240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41" t="s">
        <v>374</v>
      </c>
      <c r="AT557" s="241" t="s">
        <v>282</v>
      </c>
      <c r="AU557" s="241" t="s">
        <v>91</v>
      </c>
      <c r="AY557" s="19" t="s">
        <v>280</v>
      </c>
      <c r="BE557" s="242">
        <f>IF(N557="základní",J557,0)</f>
        <v>0</v>
      </c>
      <c r="BF557" s="242">
        <f>IF(N557="snížená",J557,0)</f>
        <v>0</v>
      </c>
      <c r="BG557" s="242">
        <f>IF(N557="zákl. přenesená",J557,0)</f>
        <v>0</v>
      </c>
      <c r="BH557" s="242">
        <f>IF(N557="sníž. přenesená",J557,0)</f>
        <v>0</v>
      </c>
      <c r="BI557" s="242">
        <f>IF(N557="nulová",J557,0)</f>
        <v>0</v>
      </c>
      <c r="BJ557" s="19" t="s">
        <v>89</v>
      </c>
      <c r="BK557" s="242">
        <f>ROUND(I557*H557,2)</f>
        <v>0</v>
      </c>
      <c r="BL557" s="19" t="s">
        <v>374</v>
      </c>
      <c r="BM557" s="241" t="s">
        <v>1179</v>
      </c>
    </row>
    <row r="558" s="13" customFormat="1">
      <c r="A558" s="13"/>
      <c r="B558" s="243"/>
      <c r="C558" s="244"/>
      <c r="D558" s="245" t="s">
        <v>288</v>
      </c>
      <c r="E558" s="246" t="s">
        <v>44</v>
      </c>
      <c r="F558" s="247" t="s">
        <v>1180</v>
      </c>
      <c r="G558" s="244"/>
      <c r="H558" s="248">
        <v>50</v>
      </c>
      <c r="I558" s="249"/>
      <c r="J558" s="244"/>
      <c r="K558" s="244"/>
      <c r="L558" s="250"/>
      <c r="M558" s="251"/>
      <c r="N558" s="252"/>
      <c r="O558" s="252"/>
      <c r="P558" s="252"/>
      <c r="Q558" s="252"/>
      <c r="R558" s="252"/>
      <c r="S558" s="252"/>
      <c r="T558" s="25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4" t="s">
        <v>288</v>
      </c>
      <c r="AU558" s="254" t="s">
        <v>91</v>
      </c>
      <c r="AV558" s="13" t="s">
        <v>91</v>
      </c>
      <c r="AW558" s="13" t="s">
        <v>42</v>
      </c>
      <c r="AX558" s="13" t="s">
        <v>89</v>
      </c>
      <c r="AY558" s="254" t="s">
        <v>280</v>
      </c>
    </row>
    <row r="559" s="2" customFormat="1" ht="24" customHeight="1">
      <c r="A559" s="41"/>
      <c r="B559" s="42"/>
      <c r="C559" s="230" t="s">
        <v>1181</v>
      </c>
      <c r="D559" s="230" t="s">
        <v>282</v>
      </c>
      <c r="E559" s="231" t="s">
        <v>1182</v>
      </c>
      <c r="F559" s="232" t="s">
        <v>1183</v>
      </c>
      <c r="G559" s="233" t="s">
        <v>1178</v>
      </c>
      <c r="H559" s="234">
        <v>541</v>
      </c>
      <c r="I559" s="235"/>
      <c r="J559" s="236">
        <f>ROUND(I559*H559,2)</f>
        <v>0</v>
      </c>
      <c r="K559" s="232" t="s">
        <v>285</v>
      </c>
      <c r="L559" s="47"/>
      <c r="M559" s="237" t="s">
        <v>44</v>
      </c>
      <c r="N559" s="238" t="s">
        <v>53</v>
      </c>
      <c r="O559" s="87"/>
      <c r="P559" s="239">
        <f>O559*H559</f>
        <v>0</v>
      </c>
      <c r="Q559" s="239">
        <v>5.0000000000000002E-05</v>
      </c>
      <c r="R559" s="239">
        <f>Q559*H559</f>
        <v>0.027050000000000001</v>
      </c>
      <c r="S559" s="239">
        <v>0</v>
      </c>
      <c r="T559" s="240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41" t="s">
        <v>374</v>
      </c>
      <c r="AT559" s="241" t="s">
        <v>282</v>
      </c>
      <c r="AU559" s="241" t="s">
        <v>91</v>
      </c>
      <c r="AY559" s="19" t="s">
        <v>280</v>
      </c>
      <c r="BE559" s="242">
        <f>IF(N559="základní",J559,0)</f>
        <v>0</v>
      </c>
      <c r="BF559" s="242">
        <f>IF(N559="snížená",J559,0)</f>
        <v>0</v>
      </c>
      <c r="BG559" s="242">
        <f>IF(N559="zákl. přenesená",J559,0)</f>
        <v>0</v>
      </c>
      <c r="BH559" s="242">
        <f>IF(N559="sníž. přenesená",J559,0)</f>
        <v>0</v>
      </c>
      <c r="BI559" s="242">
        <f>IF(N559="nulová",J559,0)</f>
        <v>0</v>
      </c>
      <c r="BJ559" s="19" t="s">
        <v>89</v>
      </c>
      <c r="BK559" s="242">
        <f>ROUND(I559*H559,2)</f>
        <v>0</v>
      </c>
      <c r="BL559" s="19" t="s">
        <v>374</v>
      </c>
      <c r="BM559" s="241" t="s">
        <v>1184</v>
      </c>
    </row>
    <row r="560" s="13" customFormat="1">
      <c r="A560" s="13"/>
      <c r="B560" s="243"/>
      <c r="C560" s="244"/>
      <c r="D560" s="245" t="s">
        <v>288</v>
      </c>
      <c r="E560" s="246" t="s">
        <v>44</v>
      </c>
      <c r="F560" s="247" t="s">
        <v>1185</v>
      </c>
      <c r="G560" s="244"/>
      <c r="H560" s="248">
        <v>541</v>
      </c>
      <c r="I560" s="249"/>
      <c r="J560" s="244"/>
      <c r="K560" s="244"/>
      <c r="L560" s="250"/>
      <c r="M560" s="251"/>
      <c r="N560" s="252"/>
      <c r="O560" s="252"/>
      <c r="P560" s="252"/>
      <c r="Q560" s="252"/>
      <c r="R560" s="252"/>
      <c r="S560" s="252"/>
      <c r="T560" s="25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4" t="s">
        <v>288</v>
      </c>
      <c r="AU560" s="254" t="s">
        <v>91</v>
      </c>
      <c r="AV560" s="13" t="s">
        <v>91</v>
      </c>
      <c r="AW560" s="13" t="s">
        <v>42</v>
      </c>
      <c r="AX560" s="13" t="s">
        <v>89</v>
      </c>
      <c r="AY560" s="254" t="s">
        <v>280</v>
      </c>
    </row>
    <row r="561" s="2" customFormat="1" ht="24" customHeight="1">
      <c r="A561" s="41"/>
      <c r="B561" s="42"/>
      <c r="C561" s="266" t="s">
        <v>1186</v>
      </c>
      <c r="D561" s="266" t="s">
        <v>329</v>
      </c>
      <c r="E561" s="267" t="s">
        <v>1187</v>
      </c>
      <c r="F561" s="268" t="s">
        <v>1188</v>
      </c>
      <c r="G561" s="269" t="s">
        <v>319</v>
      </c>
      <c r="H561" s="270">
        <v>0.60099999999999998</v>
      </c>
      <c r="I561" s="271"/>
      <c r="J561" s="272">
        <f>ROUND(I561*H561,2)</f>
        <v>0</v>
      </c>
      <c r="K561" s="268" t="s">
        <v>285</v>
      </c>
      <c r="L561" s="273"/>
      <c r="M561" s="274" t="s">
        <v>44</v>
      </c>
      <c r="N561" s="275" t="s">
        <v>53</v>
      </c>
      <c r="O561" s="87"/>
      <c r="P561" s="239">
        <f>O561*H561</f>
        <v>0</v>
      </c>
      <c r="Q561" s="239">
        <v>1</v>
      </c>
      <c r="R561" s="239">
        <f>Q561*H561</f>
        <v>0.60099999999999998</v>
      </c>
      <c r="S561" s="239">
        <v>0</v>
      </c>
      <c r="T561" s="240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41" t="s">
        <v>455</v>
      </c>
      <c r="AT561" s="241" t="s">
        <v>329</v>
      </c>
      <c r="AU561" s="241" t="s">
        <v>91</v>
      </c>
      <c r="AY561" s="19" t="s">
        <v>280</v>
      </c>
      <c r="BE561" s="242">
        <f>IF(N561="základní",J561,0)</f>
        <v>0</v>
      </c>
      <c r="BF561" s="242">
        <f>IF(N561="snížená",J561,0)</f>
        <v>0</v>
      </c>
      <c r="BG561" s="242">
        <f>IF(N561="zákl. přenesená",J561,0)</f>
        <v>0</v>
      </c>
      <c r="BH561" s="242">
        <f>IF(N561="sníž. přenesená",J561,0)</f>
        <v>0</v>
      </c>
      <c r="BI561" s="242">
        <f>IF(N561="nulová",J561,0)</f>
        <v>0</v>
      </c>
      <c r="BJ561" s="19" t="s">
        <v>89</v>
      </c>
      <c r="BK561" s="242">
        <f>ROUND(I561*H561,2)</f>
        <v>0</v>
      </c>
      <c r="BL561" s="19" t="s">
        <v>374</v>
      </c>
      <c r="BM561" s="241" t="s">
        <v>1189</v>
      </c>
    </row>
    <row r="562" s="15" customFormat="1">
      <c r="A562" s="15"/>
      <c r="B562" s="279"/>
      <c r="C562" s="280"/>
      <c r="D562" s="245" t="s">
        <v>288</v>
      </c>
      <c r="E562" s="281" t="s">
        <v>44</v>
      </c>
      <c r="F562" s="282" t="s">
        <v>1190</v>
      </c>
      <c r="G562" s="280"/>
      <c r="H562" s="281" t="s">
        <v>44</v>
      </c>
      <c r="I562" s="283"/>
      <c r="J562" s="280"/>
      <c r="K562" s="280"/>
      <c r="L562" s="284"/>
      <c r="M562" s="285"/>
      <c r="N562" s="286"/>
      <c r="O562" s="286"/>
      <c r="P562" s="286"/>
      <c r="Q562" s="286"/>
      <c r="R562" s="286"/>
      <c r="S562" s="286"/>
      <c r="T562" s="287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88" t="s">
        <v>288</v>
      </c>
      <c r="AU562" s="288" t="s">
        <v>91</v>
      </c>
      <c r="AV562" s="15" t="s">
        <v>89</v>
      </c>
      <c r="AW562" s="15" t="s">
        <v>42</v>
      </c>
      <c r="AX562" s="15" t="s">
        <v>82</v>
      </c>
      <c r="AY562" s="288" t="s">
        <v>280</v>
      </c>
    </row>
    <row r="563" s="13" customFormat="1">
      <c r="A563" s="13"/>
      <c r="B563" s="243"/>
      <c r="C563" s="244"/>
      <c r="D563" s="245" t="s">
        <v>288</v>
      </c>
      <c r="E563" s="246" t="s">
        <v>44</v>
      </c>
      <c r="F563" s="247" t="s">
        <v>1191</v>
      </c>
      <c r="G563" s="244"/>
      <c r="H563" s="248">
        <v>0.54100000000000004</v>
      </c>
      <c r="I563" s="249"/>
      <c r="J563" s="244"/>
      <c r="K563" s="244"/>
      <c r="L563" s="250"/>
      <c r="M563" s="251"/>
      <c r="N563" s="252"/>
      <c r="O563" s="252"/>
      <c r="P563" s="252"/>
      <c r="Q563" s="252"/>
      <c r="R563" s="252"/>
      <c r="S563" s="252"/>
      <c r="T563" s="25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4" t="s">
        <v>288</v>
      </c>
      <c r="AU563" s="254" t="s">
        <v>91</v>
      </c>
      <c r="AV563" s="13" t="s">
        <v>91</v>
      </c>
      <c r="AW563" s="13" t="s">
        <v>42</v>
      </c>
      <c r="AX563" s="13" t="s">
        <v>82</v>
      </c>
      <c r="AY563" s="254" t="s">
        <v>280</v>
      </c>
    </row>
    <row r="564" s="13" customFormat="1">
      <c r="A564" s="13"/>
      <c r="B564" s="243"/>
      <c r="C564" s="244"/>
      <c r="D564" s="245" t="s">
        <v>288</v>
      </c>
      <c r="E564" s="246" t="s">
        <v>44</v>
      </c>
      <c r="F564" s="247" t="s">
        <v>1192</v>
      </c>
      <c r="G564" s="244"/>
      <c r="H564" s="248">
        <v>0.059999999999999998</v>
      </c>
      <c r="I564" s="249"/>
      <c r="J564" s="244"/>
      <c r="K564" s="244"/>
      <c r="L564" s="250"/>
      <c r="M564" s="251"/>
      <c r="N564" s="252"/>
      <c r="O564" s="252"/>
      <c r="P564" s="252"/>
      <c r="Q564" s="252"/>
      <c r="R564" s="252"/>
      <c r="S564" s="252"/>
      <c r="T564" s="25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4" t="s">
        <v>288</v>
      </c>
      <c r="AU564" s="254" t="s">
        <v>91</v>
      </c>
      <c r="AV564" s="13" t="s">
        <v>91</v>
      </c>
      <c r="AW564" s="13" t="s">
        <v>42</v>
      </c>
      <c r="AX564" s="13" t="s">
        <v>82</v>
      </c>
      <c r="AY564" s="254" t="s">
        <v>280</v>
      </c>
    </row>
    <row r="565" s="14" customFormat="1">
      <c r="A565" s="14"/>
      <c r="B565" s="255"/>
      <c r="C565" s="256"/>
      <c r="D565" s="245" t="s">
        <v>288</v>
      </c>
      <c r="E565" s="257" t="s">
        <v>44</v>
      </c>
      <c r="F565" s="258" t="s">
        <v>292</v>
      </c>
      <c r="G565" s="256"/>
      <c r="H565" s="259">
        <v>0.60099999999999998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5" t="s">
        <v>288</v>
      </c>
      <c r="AU565" s="265" t="s">
        <v>91</v>
      </c>
      <c r="AV565" s="14" t="s">
        <v>286</v>
      </c>
      <c r="AW565" s="14" t="s">
        <v>42</v>
      </c>
      <c r="AX565" s="14" t="s">
        <v>89</v>
      </c>
      <c r="AY565" s="265" t="s">
        <v>280</v>
      </c>
    </row>
    <row r="566" s="2" customFormat="1" ht="36" customHeight="1">
      <c r="A566" s="41"/>
      <c r="B566" s="42"/>
      <c r="C566" s="230" t="s">
        <v>1193</v>
      </c>
      <c r="D566" s="230" t="s">
        <v>282</v>
      </c>
      <c r="E566" s="231" t="s">
        <v>1194</v>
      </c>
      <c r="F566" s="232" t="s">
        <v>1195</v>
      </c>
      <c r="G566" s="233" t="s">
        <v>763</v>
      </c>
      <c r="H566" s="300"/>
      <c r="I566" s="235"/>
      <c r="J566" s="236">
        <f>ROUND(I566*H566,2)</f>
        <v>0</v>
      </c>
      <c r="K566" s="232" t="s">
        <v>285</v>
      </c>
      <c r="L566" s="47"/>
      <c r="M566" s="237" t="s">
        <v>44</v>
      </c>
      <c r="N566" s="238" t="s">
        <v>53</v>
      </c>
      <c r="O566" s="87"/>
      <c r="P566" s="239">
        <f>O566*H566</f>
        <v>0</v>
      </c>
      <c r="Q566" s="239">
        <v>0</v>
      </c>
      <c r="R566" s="239">
        <f>Q566*H566</f>
        <v>0</v>
      </c>
      <c r="S566" s="239">
        <v>0</v>
      </c>
      <c r="T566" s="240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41" t="s">
        <v>374</v>
      </c>
      <c r="AT566" s="241" t="s">
        <v>282</v>
      </c>
      <c r="AU566" s="241" t="s">
        <v>91</v>
      </c>
      <c r="AY566" s="19" t="s">
        <v>280</v>
      </c>
      <c r="BE566" s="242">
        <f>IF(N566="základní",J566,0)</f>
        <v>0</v>
      </c>
      <c r="BF566" s="242">
        <f>IF(N566="snížená",J566,0)</f>
        <v>0</v>
      </c>
      <c r="BG566" s="242">
        <f>IF(N566="zákl. přenesená",J566,0)</f>
        <v>0</v>
      </c>
      <c r="BH566" s="242">
        <f>IF(N566="sníž. přenesená",J566,0)</f>
        <v>0</v>
      </c>
      <c r="BI566" s="242">
        <f>IF(N566="nulová",J566,0)</f>
        <v>0</v>
      </c>
      <c r="BJ566" s="19" t="s">
        <v>89</v>
      </c>
      <c r="BK566" s="242">
        <f>ROUND(I566*H566,2)</f>
        <v>0</v>
      </c>
      <c r="BL566" s="19" t="s">
        <v>374</v>
      </c>
      <c r="BM566" s="241" t="s">
        <v>1196</v>
      </c>
    </row>
    <row r="567" s="12" customFormat="1" ht="22.8" customHeight="1">
      <c r="A567" s="12"/>
      <c r="B567" s="214"/>
      <c r="C567" s="215"/>
      <c r="D567" s="216" t="s">
        <v>81</v>
      </c>
      <c r="E567" s="228" t="s">
        <v>1197</v>
      </c>
      <c r="F567" s="228" t="s">
        <v>1198</v>
      </c>
      <c r="G567" s="215"/>
      <c r="H567" s="215"/>
      <c r="I567" s="218"/>
      <c r="J567" s="229">
        <f>BK567</f>
        <v>0</v>
      </c>
      <c r="K567" s="215"/>
      <c r="L567" s="220"/>
      <c r="M567" s="221"/>
      <c r="N567" s="222"/>
      <c r="O567" s="222"/>
      <c r="P567" s="223">
        <f>SUM(P568:P601)</f>
        <v>0</v>
      </c>
      <c r="Q567" s="222"/>
      <c r="R567" s="223">
        <f>SUM(R568:R601)</f>
        <v>0.70527499999999999</v>
      </c>
      <c r="S567" s="222"/>
      <c r="T567" s="224">
        <f>SUM(T568:T601)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25" t="s">
        <v>91</v>
      </c>
      <c r="AT567" s="226" t="s">
        <v>81</v>
      </c>
      <c r="AU567" s="226" t="s">
        <v>89</v>
      </c>
      <c r="AY567" s="225" t="s">
        <v>280</v>
      </c>
      <c r="BK567" s="227">
        <f>SUM(BK568:BK601)</f>
        <v>0</v>
      </c>
    </row>
    <row r="568" s="2" customFormat="1" ht="24" customHeight="1">
      <c r="A568" s="41"/>
      <c r="B568" s="42"/>
      <c r="C568" s="230" t="s">
        <v>1199</v>
      </c>
      <c r="D568" s="230" t="s">
        <v>282</v>
      </c>
      <c r="E568" s="231" t="s">
        <v>1200</v>
      </c>
      <c r="F568" s="232" t="s">
        <v>1201</v>
      </c>
      <c r="G568" s="233" t="s">
        <v>201</v>
      </c>
      <c r="H568" s="234">
        <v>23.199999999999999</v>
      </c>
      <c r="I568" s="235"/>
      <c r="J568" s="236">
        <f>ROUND(I568*H568,2)</f>
        <v>0</v>
      </c>
      <c r="K568" s="232" t="s">
        <v>285</v>
      </c>
      <c r="L568" s="47"/>
      <c r="M568" s="237" t="s">
        <v>44</v>
      </c>
      <c r="N568" s="238" t="s">
        <v>53</v>
      </c>
      <c r="O568" s="87"/>
      <c r="P568" s="239">
        <f>O568*H568</f>
        <v>0</v>
      </c>
      <c r="Q568" s="239">
        <v>0.00029999999999999997</v>
      </c>
      <c r="R568" s="239">
        <f>Q568*H568</f>
        <v>0.0069599999999999992</v>
      </c>
      <c r="S568" s="239">
        <v>0</v>
      </c>
      <c r="T568" s="240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41" t="s">
        <v>374</v>
      </c>
      <c r="AT568" s="241" t="s">
        <v>282</v>
      </c>
      <c r="AU568" s="241" t="s">
        <v>91</v>
      </c>
      <c r="AY568" s="19" t="s">
        <v>280</v>
      </c>
      <c r="BE568" s="242">
        <f>IF(N568="základní",J568,0)</f>
        <v>0</v>
      </c>
      <c r="BF568" s="242">
        <f>IF(N568="snížená",J568,0)</f>
        <v>0</v>
      </c>
      <c r="BG568" s="242">
        <f>IF(N568="zákl. přenesená",J568,0)</f>
        <v>0</v>
      </c>
      <c r="BH568" s="242">
        <f>IF(N568="sníž. přenesená",J568,0)</f>
        <v>0</v>
      </c>
      <c r="BI568" s="242">
        <f>IF(N568="nulová",J568,0)</f>
        <v>0</v>
      </c>
      <c r="BJ568" s="19" t="s">
        <v>89</v>
      </c>
      <c r="BK568" s="242">
        <f>ROUND(I568*H568,2)</f>
        <v>0</v>
      </c>
      <c r="BL568" s="19" t="s">
        <v>374</v>
      </c>
      <c r="BM568" s="241" t="s">
        <v>1202</v>
      </c>
    </row>
    <row r="569" s="13" customFormat="1">
      <c r="A569" s="13"/>
      <c r="B569" s="243"/>
      <c r="C569" s="244"/>
      <c r="D569" s="245" t="s">
        <v>288</v>
      </c>
      <c r="E569" s="246" t="s">
        <v>44</v>
      </c>
      <c r="F569" s="247" t="s">
        <v>608</v>
      </c>
      <c r="G569" s="244"/>
      <c r="H569" s="248">
        <v>20.199999999999999</v>
      </c>
      <c r="I569" s="249"/>
      <c r="J569" s="244"/>
      <c r="K569" s="244"/>
      <c r="L569" s="250"/>
      <c r="M569" s="251"/>
      <c r="N569" s="252"/>
      <c r="O569" s="252"/>
      <c r="P569" s="252"/>
      <c r="Q569" s="252"/>
      <c r="R569" s="252"/>
      <c r="S569" s="252"/>
      <c r="T569" s="25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4" t="s">
        <v>288</v>
      </c>
      <c r="AU569" s="254" t="s">
        <v>91</v>
      </c>
      <c r="AV569" s="13" t="s">
        <v>91</v>
      </c>
      <c r="AW569" s="13" t="s">
        <v>42</v>
      </c>
      <c r="AX569" s="13" t="s">
        <v>82</v>
      </c>
      <c r="AY569" s="254" t="s">
        <v>280</v>
      </c>
    </row>
    <row r="570" s="13" customFormat="1">
      <c r="A570" s="13"/>
      <c r="B570" s="243"/>
      <c r="C570" s="244"/>
      <c r="D570" s="245" t="s">
        <v>288</v>
      </c>
      <c r="E570" s="246" t="s">
        <v>44</v>
      </c>
      <c r="F570" s="247" t="s">
        <v>1203</v>
      </c>
      <c r="G570" s="244"/>
      <c r="H570" s="248">
        <v>3</v>
      </c>
      <c r="I570" s="249"/>
      <c r="J570" s="244"/>
      <c r="K570" s="244"/>
      <c r="L570" s="250"/>
      <c r="M570" s="251"/>
      <c r="N570" s="252"/>
      <c r="O570" s="252"/>
      <c r="P570" s="252"/>
      <c r="Q570" s="252"/>
      <c r="R570" s="252"/>
      <c r="S570" s="252"/>
      <c r="T570" s="25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4" t="s">
        <v>288</v>
      </c>
      <c r="AU570" s="254" t="s">
        <v>91</v>
      </c>
      <c r="AV570" s="13" t="s">
        <v>91</v>
      </c>
      <c r="AW570" s="13" t="s">
        <v>42</v>
      </c>
      <c r="AX570" s="13" t="s">
        <v>82</v>
      </c>
      <c r="AY570" s="254" t="s">
        <v>280</v>
      </c>
    </row>
    <row r="571" s="14" customFormat="1">
      <c r="A571" s="14"/>
      <c r="B571" s="255"/>
      <c r="C571" s="256"/>
      <c r="D571" s="245" t="s">
        <v>288</v>
      </c>
      <c r="E571" s="257" t="s">
        <v>44</v>
      </c>
      <c r="F571" s="258" t="s">
        <v>292</v>
      </c>
      <c r="G571" s="256"/>
      <c r="H571" s="259">
        <v>23.199999999999999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5" t="s">
        <v>288</v>
      </c>
      <c r="AU571" s="265" t="s">
        <v>91</v>
      </c>
      <c r="AV571" s="14" t="s">
        <v>286</v>
      </c>
      <c r="AW571" s="14" t="s">
        <v>42</v>
      </c>
      <c r="AX571" s="14" t="s">
        <v>89</v>
      </c>
      <c r="AY571" s="265" t="s">
        <v>280</v>
      </c>
    </row>
    <row r="572" s="2" customFormat="1" ht="24" customHeight="1">
      <c r="A572" s="41"/>
      <c r="B572" s="42"/>
      <c r="C572" s="230" t="s">
        <v>1204</v>
      </c>
      <c r="D572" s="230" t="s">
        <v>282</v>
      </c>
      <c r="E572" s="231" t="s">
        <v>1205</v>
      </c>
      <c r="F572" s="232" t="s">
        <v>1206</v>
      </c>
      <c r="G572" s="233" t="s">
        <v>218</v>
      </c>
      <c r="H572" s="234">
        <v>7.7999999999999998</v>
      </c>
      <c r="I572" s="235"/>
      <c r="J572" s="236">
        <f>ROUND(I572*H572,2)</f>
        <v>0</v>
      </c>
      <c r="K572" s="232" t="s">
        <v>285</v>
      </c>
      <c r="L572" s="47"/>
      <c r="M572" s="237" t="s">
        <v>44</v>
      </c>
      <c r="N572" s="238" t="s">
        <v>53</v>
      </c>
      <c r="O572" s="87"/>
      <c r="P572" s="239">
        <f>O572*H572</f>
        <v>0</v>
      </c>
      <c r="Q572" s="239">
        <v>0.00042999999999999999</v>
      </c>
      <c r="R572" s="239">
        <f>Q572*H572</f>
        <v>0.0033539999999999998</v>
      </c>
      <c r="S572" s="239">
        <v>0</v>
      </c>
      <c r="T572" s="240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41" t="s">
        <v>374</v>
      </c>
      <c r="AT572" s="241" t="s">
        <v>282</v>
      </c>
      <c r="AU572" s="241" t="s">
        <v>91</v>
      </c>
      <c r="AY572" s="19" t="s">
        <v>280</v>
      </c>
      <c r="BE572" s="242">
        <f>IF(N572="základní",J572,0)</f>
        <v>0</v>
      </c>
      <c r="BF572" s="242">
        <f>IF(N572="snížená",J572,0)</f>
        <v>0</v>
      </c>
      <c r="BG572" s="242">
        <f>IF(N572="zákl. přenesená",J572,0)</f>
        <v>0</v>
      </c>
      <c r="BH572" s="242">
        <f>IF(N572="sníž. přenesená",J572,0)</f>
        <v>0</v>
      </c>
      <c r="BI572" s="242">
        <f>IF(N572="nulová",J572,0)</f>
        <v>0</v>
      </c>
      <c r="BJ572" s="19" t="s">
        <v>89</v>
      </c>
      <c r="BK572" s="242">
        <f>ROUND(I572*H572,2)</f>
        <v>0</v>
      </c>
      <c r="BL572" s="19" t="s">
        <v>374</v>
      </c>
      <c r="BM572" s="241" t="s">
        <v>1207</v>
      </c>
    </row>
    <row r="573" s="15" customFormat="1">
      <c r="A573" s="15"/>
      <c r="B573" s="279"/>
      <c r="C573" s="280"/>
      <c r="D573" s="245" t="s">
        <v>288</v>
      </c>
      <c r="E573" s="281" t="s">
        <v>44</v>
      </c>
      <c r="F573" s="282" t="s">
        <v>590</v>
      </c>
      <c r="G573" s="280"/>
      <c r="H573" s="281" t="s">
        <v>44</v>
      </c>
      <c r="I573" s="283"/>
      <c r="J573" s="280"/>
      <c r="K573" s="280"/>
      <c r="L573" s="284"/>
      <c r="M573" s="285"/>
      <c r="N573" s="286"/>
      <c r="O573" s="286"/>
      <c r="P573" s="286"/>
      <c r="Q573" s="286"/>
      <c r="R573" s="286"/>
      <c r="S573" s="286"/>
      <c r="T573" s="287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88" t="s">
        <v>288</v>
      </c>
      <c r="AU573" s="288" t="s">
        <v>91</v>
      </c>
      <c r="AV573" s="15" t="s">
        <v>89</v>
      </c>
      <c r="AW573" s="15" t="s">
        <v>42</v>
      </c>
      <c r="AX573" s="15" t="s">
        <v>82</v>
      </c>
      <c r="AY573" s="288" t="s">
        <v>280</v>
      </c>
    </row>
    <row r="574" s="13" customFormat="1">
      <c r="A574" s="13"/>
      <c r="B574" s="243"/>
      <c r="C574" s="244"/>
      <c r="D574" s="245" t="s">
        <v>288</v>
      </c>
      <c r="E574" s="246" t="s">
        <v>44</v>
      </c>
      <c r="F574" s="247" t="s">
        <v>1208</v>
      </c>
      <c r="G574" s="244"/>
      <c r="H574" s="248">
        <v>7.7999999999999998</v>
      </c>
      <c r="I574" s="249"/>
      <c r="J574" s="244"/>
      <c r="K574" s="244"/>
      <c r="L574" s="250"/>
      <c r="M574" s="251"/>
      <c r="N574" s="252"/>
      <c r="O574" s="252"/>
      <c r="P574" s="252"/>
      <c r="Q574" s="252"/>
      <c r="R574" s="252"/>
      <c r="S574" s="252"/>
      <c r="T574" s="25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4" t="s">
        <v>288</v>
      </c>
      <c r="AU574" s="254" t="s">
        <v>91</v>
      </c>
      <c r="AV574" s="13" t="s">
        <v>91</v>
      </c>
      <c r="AW574" s="13" t="s">
        <v>42</v>
      </c>
      <c r="AX574" s="13" t="s">
        <v>89</v>
      </c>
      <c r="AY574" s="254" t="s">
        <v>280</v>
      </c>
    </row>
    <row r="575" s="2" customFormat="1" ht="24" customHeight="1">
      <c r="A575" s="41"/>
      <c r="B575" s="42"/>
      <c r="C575" s="266" t="s">
        <v>1209</v>
      </c>
      <c r="D575" s="266" t="s">
        <v>329</v>
      </c>
      <c r="E575" s="267" t="s">
        <v>1210</v>
      </c>
      <c r="F575" s="268" t="s">
        <v>1211</v>
      </c>
      <c r="G575" s="269" t="s">
        <v>431</v>
      </c>
      <c r="H575" s="270">
        <v>28.600000000000001</v>
      </c>
      <c r="I575" s="271"/>
      <c r="J575" s="272">
        <f>ROUND(I575*H575,2)</f>
        <v>0</v>
      </c>
      <c r="K575" s="268" t="s">
        <v>285</v>
      </c>
      <c r="L575" s="273"/>
      <c r="M575" s="274" t="s">
        <v>44</v>
      </c>
      <c r="N575" s="275" t="s">
        <v>53</v>
      </c>
      <c r="O575" s="87"/>
      <c r="P575" s="239">
        <f>O575*H575</f>
        <v>0</v>
      </c>
      <c r="Q575" s="239">
        <v>0.00044999999999999999</v>
      </c>
      <c r="R575" s="239">
        <f>Q575*H575</f>
        <v>0.01287</v>
      </c>
      <c r="S575" s="239">
        <v>0</v>
      </c>
      <c r="T575" s="240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41" t="s">
        <v>455</v>
      </c>
      <c r="AT575" s="241" t="s">
        <v>329</v>
      </c>
      <c r="AU575" s="241" t="s">
        <v>91</v>
      </c>
      <c r="AY575" s="19" t="s">
        <v>280</v>
      </c>
      <c r="BE575" s="242">
        <f>IF(N575="základní",J575,0)</f>
        <v>0</v>
      </c>
      <c r="BF575" s="242">
        <f>IF(N575="snížená",J575,0)</f>
        <v>0</v>
      </c>
      <c r="BG575" s="242">
        <f>IF(N575="zákl. přenesená",J575,0)</f>
        <v>0</v>
      </c>
      <c r="BH575" s="242">
        <f>IF(N575="sníž. přenesená",J575,0)</f>
        <v>0</v>
      </c>
      <c r="BI575" s="242">
        <f>IF(N575="nulová",J575,0)</f>
        <v>0</v>
      </c>
      <c r="BJ575" s="19" t="s">
        <v>89</v>
      </c>
      <c r="BK575" s="242">
        <f>ROUND(I575*H575,2)</f>
        <v>0</v>
      </c>
      <c r="BL575" s="19" t="s">
        <v>374</v>
      </c>
      <c r="BM575" s="241" t="s">
        <v>1212</v>
      </c>
    </row>
    <row r="576" s="13" customFormat="1">
      <c r="A576" s="13"/>
      <c r="B576" s="243"/>
      <c r="C576" s="244"/>
      <c r="D576" s="245" t="s">
        <v>288</v>
      </c>
      <c r="E576" s="246" t="s">
        <v>44</v>
      </c>
      <c r="F576" s="247" t="s">
        <v>1213</v>
      </c>
      <c r="G576" s="244"/>
      <c r="H576" s="248">
        <v>26</v>
      </c>
      <c r="I576" s="249"/>
      <c r="J576" s="244"/>
      <c r="K576" s="244"/>
      <c r="L576" s="250"/>
      <c r="M576" s="251"/>
      <c r="N576" s="252"/>
      <c r="O576" s="252"/>
      <c r="P576" s="252"/>
      <c r="Q576" s="252"/>
      <c r="R576" s="252"/>
      <c r="S576" s="252"/>
      <c r="T576" s="25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4" t="s">
        <v>288</v>
      </c>
      <c r="AU576" s="254" t="s">
        <v>91</v>
      </c>
      <c r="AV576" s="13" t="s">
        <v>91</v>
      </c>
      <c r="AW576" s="13" t="s">
        <v>42</v>
      </c>
      <c r="AX576" s="13" t="s">
        <v>89</v>
      </c>
      <c r="AY576" s="254" t="s">
        <v>280</v>
      </c>
    </row>
    <row r="577" s="13" customFormat="1">
      <c r="A577" s="13"/>
      <c r="B577" s="243"/>
      <c r="C577" s="244"/>
      <c r="D577" s="245" t="s">
        <v>288</v>
      </c>
      <c r="E577" s="244"/>
      <c r="F577" s="247" t="s">
        <v>1214</v>
      </c>
      <c r="G577" s="244"/>
      <c r="H577" s="248">
        <v>28.600000000000001</v>
      </c>
      <c r="I577" s="249"/>
      <c r="J577" s="244"/>
      <c r="K577" s="244"/>
      <c r="L577" s="250"/>
      <c r="M577" s="251"/>
      <c r="N577" s="252"/>
      <c r="O577" s="252"/>
      <c r="P577" s="252"/>
      <c r="Q577" s="252"/>
      <c r="R577" s="252"/>
      <c r="S577" s="252"/>
      <c r="T577" s="25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4" t="s">
        <v>288</v>
      </c>
      <c r="AU577" s="254" t="s">
        <v>91</v>
      </c>
      <c r="AV577" s="13" t="s">
        <v>91</v>
      </c>
      <c r="AW577" s="13" t="s">
        <v>4</v>
      </c>
      <c r="AX577" s="13" t="s">
        <v>89</v>
      </c>
      <c r="AY577" s="254" t="s">
        <v>280</v>
      </c>
    </row>
    <row r="578" s="2" customFormat="1" ht="48" customHeight="1">
      <c r="A578" s="41"/>
      <c r="B578" s="42"/>
      <c r="C578" s="230" t="s">
        <v>1215</v>
      </c>
      <c r="D578" s="230" t="s">
        <v>282</v>
      </c>
      <c r="E578" s="231" t="s">
        <v>1216</v>
      </c>
      <c r="F578" s="232" t="s">
        <v>1217</v>
      </c>
      <c r="G578" s="233" t="s">
        <v>201</v>
      </c>
      <c r="H578" s="234">
        <v>23.199999999999999</v>
      </c>
      <c r="I578" s="235"/>
      <c r="J578" s="236">
        <f>ROUND(I578*H578,2)</f>
        <v>0</v>
      </c>
      <c r="K578" s="232" t="s">
        <v>285</v>
      </c>
      <c r="L578" s="47"/>
      <c r="M578" s="237" t="s">
        <v>44</v>
      </c>
      <c r="N578" s="238" t="s">
        <v>53</v>
      </c>
      <c r="O578" s="87"/>
      <c r="P578" s="239">
        <f>O578*H578</f>
        <v>0</v>
      </c>
      <c r="Q578" s="239">
        <v>0.0059100000000000003</v>
      </c>
      <c r="R578" s="239">
        <f>Q578*H578</f>
        <v>0.13711200000000001</v>
      </c>
      <c r="S578" s="239">
        <v>0</v>
      </c>
      <c r="T578" s="240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41" t="s">
        <v>374</v>
      </c>
      <c r="AT578" s="241" t="s">
        <v>282</v>
      </c>
      <c r="AU578" s="241" t="s">
        <v>91</v>
      </c>
      <c r="AY578" s="19" t="s">
        <v>280</v>
      </c>
      <c r="BE578" s="242">
        <f>IF(N578="základní",J578,0)</f>
        <v>0</v>
      </c>
      <c r="BF578" s="242">
        <f>IF(N578="snížená",J578,0)</f>
        <v>0</v>
      </c>
      <c r="BG578" s="242">
        <f>IF(N578="zákl. přenesená",J578,0)</f>
        <v>0</v>
      </c>
      <c r="BH578" s="242">
        <f>IF(N578="sníž. přenesená",J578,0)</f>
        <v>0</v>
      </c>
      <c r="BI578" s="242">
        <f>IF(N578="nulová",J578,0)</f>
        <v>0</v>
      </c>
      <c r="BJ578" s="19" t="s">
        <v>89</v>
      </c>
      <c r="BK578" s="242">
        <f>ROUND(I578*H578,2)</f>
        <v>0</v>
      </c>
      <c r="BL578" s="19" t="s">
        <v>374</v>
      </c>
      <c r="BM578" s="241" t="s">
        <v>1218</v>
      </c>
    </row>
    <row r="579" s="13" customFormat="1">
      <c r="A579" s="13"/>
      <c r="B579" s="243"/>
      <c r="C579" s="244"/>
      <c r="D579" s="245" t="s">
        <v>288</v>
      </c>
      <c r="E579" s="246" t="s">
        <v>44</v>
      </c>
      <c r="F579" s="247" t="s">
        <v>608</v>
      </c>
      <c r="G579" s="244"/>
      <c r="H579" s="248">
        <v>20.199999999999999</v>
      </c>
      <c r="I579" s="249"/>
      <c r="J579" s="244"/>
      <c r="K579" s="244"/>
      <c r="L579" s="250"/>
      <c r="M579" s="251"/>
      <c r="N579" s="252"/>
      <c r="O579" s="252"/>
      <c r="P579" s="252"/>
      <c r="Q579" s="252"/>
      <c r="R579" s="252"/>
      <c r="S579" s="252"/>
      <c r="T579" s="25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4" t="s">
        <v>288</v>
      </c>
      <c r="AU579" s="254" t="s">
        <v>91</v>
      </c>
      <c r="AV579" s="13" t="s">
        <v>91</v>
      </c>
      <c r="AW579" s="13" t="s">
        <v>42</v>
      </c>
      <c r="AX579" s="13" t="s">
        <v>82</v>
      </c>
      <c r="AY579" s="254" t="s">
        <v>280</v>
      </c>
    </row>
    <row r="580" s="13" customFormat="1">
      <c r="A580" s="13"/>
      <c r="B580" s="243"/>
      <c r="C580" s="244"/>
      <c r="D580" s="245" t="s">
        <v>288</v>
      </c>
      <c r="E580" s="246" t="s">
        <v>44</v>
      </c>
      <c r="F580" s="247" t="s">
        <v>1203</v>
      </c>
      <c r="G580" s="244"/>
      <c r="H580" s="248">
        <v>3</v>
      </c>
      <c r="I580" s="249"/>
      <c r="J580" s="244"/>
      <c r="K580" s="244"/>
      <c r="L580" s="250"/>
      <c r="M580" s="251"/>
      <c r="N580" s="252"/>
      <c r="O580" s="252"/>
      <c r="P580" s="252"/>
      <c r="Q580" s="252"/>
      <c r="R580" s="252"/>
      <c r="S580" s="252"/>
      <c r="T580" s="25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4" t="s">
        <v>288</v>
      </c>
      <c r="AU580" s="254" t="s">
        <v>91</v>
      </c>
      <c r="AV580" s="13" t="s">
        <v>91</v>
      </c>
      <c r="AW580" s="13" t="s">
        <v>42</v>
      </c>
      <c r="AX580" s="13" t="s">
        <v>82</v>
      </c>
      <c r="AY580" s="254" t="s">
        <v>280</v>
      </c>
    </row>
    <row r="581" s="14" customFormat="1">
      <c r="A581" s="14"/>
      <c r="B581" s="255"/>
      <c r="C581" s="256"/>
      <c r="D581" s="245" t="s">
        <v>288</v>
      </c>
      <c r="E581" s="257" t="s">
        <v>44</v>
      </c>
      <c r="F581" s="258" t="s">
        <v>292</v>
      </c>
      <c r="G581" s="256"/>
      <c r="H581" s="259">
        <v>23.199999999999999</v>
      </c>
      <c r="I581" s="260"/>
      <c r="J581" s="256"/>
      <c r="K581" s="256"/>
      <c r="L581" s="261"/>
      <c r="M581" s="262"/>
      <c r="N581" s="263"/>
      <c r="O581" s="263"/>
      <c r="P581" s="263"/>
      <c r="Q581" s="263"/>
      <c r="R581" s="263"/>
      <c r="S581" s="263"/>
      <c r="T581" s="26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5" t="s">
        <v>288</v>
      </c>
      <c r="AU581" s="265" t="s">
        <v>91</v>
      </c>
      <c r="AV581" s="14" t="s">
        <v>286</v>
      </c>
      <c r="AW581" s="14" t="s">
        <v>42</v>
      </c>
      <c r="AX581" s="14" t="s">
        <v>89</v>
      </c>
      <c r="AY581" s="265" t="s">
        <v>280</v>
      </c>
    </row>
    <row r="582" s="2" customFormat="1" ht="36" customHeight="1">
      <c r="A582" s="41"/>
      <c r="B582" s="42"/>
      <c r="C582" s="266" t="s">
        <v>1219</v>
      </c>
      <c r="D582" s="266" t="s">
        <v>329</v>
      </c>
      <c r="E582" s="267" t="s">
        <v>1220</v>
      </c>
      <c r="F582" s="268" t="s">
        <v>1221</v>
      </c>
      <c r="G582" s="269" t="s">
        <v>201</v>
      </c>
      <c r="H582" s="270">
        <v>25.52</v>
      </c>
      <c r="I582" s="271"/>
      <c r="J582" s="272">
        <f>ROUND(I582*H582,2)</f>
        <v>0</v>
      </c>
      <c r="K582" s="268" t="s">
        <v>285</v>
      </c>
      <c r="L582" s="273"/>
      <c r="M582" s="274" t="s">
        <v>44</v>
      </c>
      <c r="N582" s="275" t="s">
        <v>53</v>
      </c>
      <c r="O582" s="87"/>
      <c r="P582" s="239">
        <f>O582*H582</f>
        <v>0</v>
      </c>
      <c r="Q582" s="239">
        <v>0.019199999999999998</v>
      </c>
      <c r="R582" s="239">
        <f>Q582*H582</f>
        <v>0.48998399999999998</v>
      </c>
      <c r="S582" s="239">
        <v>0</v>
      </c>
      <c r="T582" s="240">
        <f>S582*H582</f>
        <v>0</v>
      </c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R582" s="241" t="s">
        <v>455</v>
      </c>
      <c r="AT582" s="241" t="s">
        <v>329</v>
      </c>
      <c r="AU582" s="241" t="s">
        <v>91</v>
      </c>
      <c r="AY582" s="19" t="s">
        <v>280</v>
      </c>
      <c r="BE582" s="242">
        <f>IF(N582="základní",J582,0)</f>
        <v>0</v>
      </c>
      <c r="BF582" s="242">
        <f>IF(N582="snížená",J582,0)</f>
        <v>0</v>
      </c>
      <c r="BG582" s="242">
        <f>IF(N582="zákl. přenesená",J582,0)</f>
        <v>0</v>
      </c>
      <c r="BH582" s="242">
        <f>IF(N582="sníž. přenesená",J582,0)</f>
        <v>0</v>
      </c>
      <c r="BI582" s="242">
        <f>IF(N582="nulová",J582,0)</f>
        <v>0</v>
      </c>
      <c r="BJ582" s="19" t="s">
        <v>89</v>
      </c>
      <c r="BK582" s="242">
        <f>ROUND(I582*H582,2)</f>
        <v>0</v>
      </c>
      <c r="BL582" s="19" t="s">
        <v>374</v>
      </c>
      <c r="BM582" s="241" t="s">
        <v>1222</v>
      </c>
    </row>
    <row r="583" s="13" customFormat="1">
      <c r="A583" s="13"/>
      <c r="B583" s="243"/>
      <c r="C583" s="244"/>
      <c r="D583" s="245" t="s">
        <v>288</v>
      </c>
      <c r="E583" s="244"/>
      <c r="F583" s="247" t="s">
        <v>1223</v>
      </c>
      <c r="G583" s="244"/>
      <c r="H583" s="248">
        <v>25.52</v>
      </c>
      <c r="I583" s="249"/>
      <c r="J583" s="244"/>
      <c r="K583" s="244"/>
      <c r="L583" s="250"/>
      <c r="M583" s="251"/>
      <c r="N583" s="252"/>
      <c r="O583" s="252"/>
      <c r="P583" s="252"/>
      <c r="Q583" s="252"/>
      <c r="R583" s="252"/>
      <c r="S583" s="252"/>
      <c r="T583" s="25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4" t="s">
        <v>288</v>
      </c>
      <c r="AU583" s="254" t="s">
        <v>91</v>
      </c>
      <c r="AV583" s="13" t="s">
        <v>91</v>
      </c>
      <c r="AW583" s="13" t="s">
        <v>4</v>
      </c>
      <c r="AX583" s="13" t="s">
        <v>89</v>
      </c>
      <c r="AY583" s="254" t="s">
        <v>280</v>
      </c>
    </row>
    <row r="584" s="2" customFormat="1" ht="36" customHeight="1">
      <c r="A584" s="41"/>
      <c r="B584" s="42"/>
      <c r="C584" s="230" t="s">
        <v>1224</v>
      </c>
      <c r="D584" s="230" t="s">
        <v>282</v>
      </c>
      <c r="E584" s="231" t="s">
        <v>1225</v>
      </c>
      <c r="F584" s="232" t="s">
        <v>1226</v>
      </c>
      <c r="G584" s="233" t="s">
        <v>201</v>
      </c>
      <c r="H584" s="234">
        <v>23.199999999999999</v>
      </c>
      <c r="I584" s="235"/>
      <c r="J584" s="236">
        <f>ROUND(I584*H584,2)</f>
        <v>0</v>
      </c>
      <c r="K584" s="232" t="s">
        <v>285</v>
      </c>
      <c r="L584" s="47"/>
      <c r="M584" s="237" t="s">
        <v>44</v>
      </c>
      <c r="N584" s="238" t="s">
        <v>53</v>
      </c>
      <c r="O584" s="87"/>
      <c r="P584" s="239">
        <f>O584*H584</f>
        <v>0</v>
      </c>
      <c r="Q584" s="239">
        <v>0</v>
      </c>
      <c r="R584" s="239">
        <f>Q584*H584</f>
        <v>0</v>
      </c>
      <c r="S584" s="239">
        <v>0</v>
      </c>
      <c r="T584" s="240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41" t="s">
        <v>374</v>
      </c>
      <c r="AT584" s="241" t="s">
        <v>282</v>
      </c>
      <c r="AU584" s="241" t="s">
        <v>91</v>
      </c>
      <c r="AY584" s="19" t="s">
        <v>280</v>
      </c>
      <c r="BE584" s="242">
        <f>IF(N584="základní",J584,0)</f>
        <v>0</v>
      </c>
      <c r="BF584" s="242">
        <f>IF(N584="snížená",J584,0)</f>
        <v>0</v>
      </c>
      <c r="BG584" s="242">
        <f>IF(N584="zákl. přenesená",J584,0)</f>
        <v>0</v>
      </c>
      <c r="BH584" s="242">
        <f>IF(N584="sníž. přenesená",J584,0)</f>
        <v>0</v>
      </c>
      <c r="BI584" s="242">
        <f>IF(N584="nulová",J584,0)</f>
        <v>0</v>
      </c>
      <c r="BJ584" s="19" t="s">
        <v>89</v>
      </c>
      <c r="BK584" s="242">
        <f>ROUND(I584*H584,2)</f>
        <v>0</v>
      </c>
      <c r="BL584" s="19" t="s">
        <v>374</v>
      </c>
      <c r="BM584" s="241" t="s">
        <v>1227</v>
      </c>
    </row>
    <row r="585" s="2" customFormat="1" ht="36" customHeight="1">
      <c r="A585" s="41"/>
      <c r="B585" s="42"/>
      <c r="C585" s="230" t="s">
        <v>1228</v>
      </c>
      <c r="D585" s="230" t="s">
        <v>282</v>
      </c>
      <c r="E585" s="231" t="s">
        <v>1229</v>
      </c>
      <c r="F585" s="232" t="s">
        <v>1230</v>
      </c>
      <c r="G585" s="233" t="s">
        <v>201</v>
      </c>
      <c r="H585" s="234">
        <v>23.199999999999999</v>
      </c>
      <c r="I585" s="235"/>
      <c r="J585" s="236">
        <f>ROUND(I585*H585,2)</f>
        <v>0</v>
      </c>
      <c r="K585" s="232" t="s">
        <v>285</v>
      </c>
      <c r="L585" s="47"/>
      <c r="M585" s="237" t="s">
        <v>44</v>
      </c>
      <c r="N585" s="238" t="s">
        <v>53</v>
      </c>
      <c r="O585" s="87"/>
      <c r="P585" s="239">
        <f>O585*H585</f>
        <v>0</v>
      </c>
      <c r="Q585" s="239">
        <v>0</v>
      </c>
      <c r="R585" s="239">
        <f>Q585*H585</f>
        <v>0</v>
      </c>
      <c r="S585" s="239">
        <v>0</v>
      </c>
      <c r="T585" s="240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41" t="s">
        <v>374</v>
      </c>
      <c r="AT585" s="241" t="s">
        <v>282</v>
      </c>
      <c r="AU585" s="241" t="s">
        <v>91</v>
      </c>
      <c r="AY585" s="19" t="s">
        <v>280</v>
      </c>
      <c r="BE585" s="242">
        <f>IF(N585="základní",J585,0)</f>
        <v>0</v>
      </c>
      <c r="BF585" s="242">
        <f>IF(N585="snížená",J585,0)</f>
        <v>0</v>
      </c>
      <c r="BG585" s="242">
        <f>IF(N585="zákl. přenesená",J585,0)</f>
        <v>0</v>
      </c>
      <c r="BH585" s="242">
        <f>IF(N585="sníž. přenesená",J585,0)</f>
        <v>0</v>
      </c>
      <c r="BI585" s="242">
        <f>IF(N585="nulová",J585,0)</f>
        <v>0</v>
      </c>
      <c r="BJ585" s="19" t="s">
        <v>89</v>
      </c>
      <c r="BK585" s="242">
        <f>ROUND(I585*H585,2)</f>
        <v>0</v>
      </c>
      <c r="BL585" s="19" t="s">
        <v>374</v>
      </c>
      <c r="BM585" s="241" t="s">
        <v>1231</v>
      </c>
    </row>
    <row r="586" s="2" customFormat="1" ht="24" customHeight="1">
      <c r="A586" s="41"/>
      <c r="B586" s="42"/>
      <c r="C586" s="230" t="s">
        <v>1232</v>
      </c>
      <c r="D586" s="230" t="s">
        <v>282</v>
      </c>
      <c r="E586" s="231" t="s">
        <v>1233</v>
      </c>
      <c r="F586" s="232" t="s">
        <v>1234</v>
      </c>
      <c r="G586" s="233" t="s">
        <v>201</v>
      </c>
      <c r="H586" s="234">
        <v>24.690000000000001</v>
      </c>
      <c r="I586" s="235"/>
      <c r="J586" s="236">
        <f>ROUND(I586*H586,2)</f>
        <v>0</v>
      </c>
      <c r="K586" s="232" t="s">
        <v>285</v>
      </c>
      <c r="L586" s="47"/>
      <c r="M586" s="237" t="s">
        <v>44</v>
      </c>
      <c r="N586" s="238" t="s">
        <v>53</v>
      </c>
      <c r="O586" s="87"/>
      <c r="P586" s="239">
        <f>O586*H586</f>
        <v>0</v>
      </c>
      <c r="Q586" s="239">
        <v>0.0015</v>
      </c>
      <c r="R586" s="239">
        <f>Q586*H586</f>
        <v>0.037035000000000005</v>
      </c>
      <c r="S586" s="239">
        <v>0</v>
      </c>
      <c r="T586" s="240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41" t="s">
        <v>374</v>
      </c>
      <c r="AT586" s="241" t="s">
        <v>282</v>
      </c>
      <c r="AU586" s="241" t="s">
        <v>91</v>
      </c>
      <c r="AY586" s="19" t="s">
        <v>280</v>
      </c>
      <c r="BE586" s="242">
        <f>IF(N586="základní",J586,0)</f>
        <v>0</v>
      </c>
      <c r="BF586" s="242">
        <f>IF(N586="snížená",J586,0)</f>
        <v>0</v>
      </c>
      <c r="BG586" s="242">
        <f>IF(N586="zákl. přenesená",J586,0)</f>
        <v>0</v>
      </c>
      <c r="BH586" s="242">
        <f>IF(N586="sníž. přenesená",J586,0)</f>
        <v>0</v>
      </c>
      <c r="BI586" s="242">
        <f>IF(N586="nulová",J586,0)</f>
        <v>0</v>
      </c>
      <c r="BJ586" s="19" t="s">
        <v>89</v>
      </c>
      <c r="BK586" s="242">
        <f>ROUND(I586*H586,2)</f>
        <v>0</v>
      </c>
      <c r="BL586" s="19" t="s">
        <v>374</v>
      </c>
      <c r="BM586" s="241" t="s">
        <v>1235</v>
      </c>
    </row>
    <row r="587" s="13" customFormat="1">
      <c r="A587" s="13"/>
      <c r="B587" s="243"/>
      <c r="C587" s="244"/>
      <c r="D587" s="245" t="s">
        <v>288</v>
      </c>
      <c r="E587" s="246" t="s">
        <v>44</v>
      </c>
      <c r="F587" s="247" t="s">
        <v>608</v>
      </c>
      <c r="G587" s="244"/>
      <c r="H587" s="248">
        <v>20.199999999999999</v>
      </c>
      <c r="I587" s="249"/>
      <c r="J587" s="244"/>
      <c r="K587" s="244"/>
      <c r="L587" s="250"/>
      <c r="M587" s="251"/>
      <c r="N587" s="252"/>
      <c r="O587" s="252"/>
      <c r="P587" s="252"/>
      <c r="Q587" s="252"/>
      <c r="R587" s="252"/>
      <c r="S587" s="252"/>
      <c r="T587" s="25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4" t="s">
        <v>288</v>
      </c>
      <c r="AU587" s="254" t="s">
        <v>91</v>
      </c>
      <c r="AV587" s="13" t="s">
        <v>91</v>
      </c>
      <c r="AW587" s="13" t="s">
        <v>42</v>
      </c>
      <c r="AX587" s="13" t="s">
        <v>82</v>
      </c>
      <c r="AY587" s="254" t="s">
        <v>280</v>
      </c>
    </row>
    <row r="588" s="13" customFormat="1">
      <c r="A588" s="13"/>
      <c r="B588" s="243"/>
      <c r="C588" s="244"/>
      <c r="D588" s="245" t="s">
        <v>288</v>
      </c>
      <c r="E588" s="246" t="s">
        <v>44</v>
      </c>
      <c r="F588" s="247" t="s">
        <v>1236</v>
      </c>
      <c r="G588" s="244"/>
      <c r="H588" s="248">
        <v>4.4900000000000002</v>
      </c>
      <c r="I588" s="249"/>
      <c r="J588" s="244"/>
      <c r="K588" s="244"/>
      <c r="L588" s="250"/>
      <c r="M588" s="251"/>
      <c r="N588" s="252"/>
      <c r="O588" s="252"/>
      <c r="P588" s="252"/>
      <c r="Q588" s="252"/>
      <c r="R588" s="252"/>
      <c r="S588" s="252"/>
      <c r="T588" s="25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4" t="s">
        <v>288</v>
      </c>
      <c r="AU588" s="254" t="s">
        <v>91</v>
      </c>
      <c r="AV588" s="13" t="s">
        <v>91</v>
      </c>
      <c r="AW588" s="13" t="s">
        <v>42</v>
      </c>
      <c r="AX588" s="13" t="s">
        <v>82</v>
      </c>
      <c r="AY588" s="254" t="s">
        <v>280</v>
      </c>
    </row>
    <row r="589" s="14" customFormat="1">
      <c r="A589" s="14"/>
      <c r="B589" s="255"/>
      <c r="C589" s="256"/>
      <c r="D589" s="245" t="s">
        <v>288</v>
      </c>
      <c r="E589" s="257" t="s">
        <v>44</v>
      </c>
      <c r="F589" s="258" t="s">
        <v>292</v>
      </c>
      <c r="G589" s="256"/>
      <c r="H589" s="259">
        <v>24.690000000000001</v>
      </c>
      <c r="I589" s="260"/>
      <c r="J589" s="256"/>
      <c r="K589" s="256"/>
      <c r="L589" s="261"/>
      <c r="M589" s="262"/>
      <c r="N589" s="263"/>
      <c r="O589" s="263"/>
      <c r="P589" s="263"/>
      <c r="Q589" s="263"/>
      <c r="R589" s="263"/>
      <c r="S589" s="263"/>
      <c r="T589" s="26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5" t="s">
        <v>288</v>
      </c>
      <c r="AU589" s="265" t="s">
        <v>91</v>
      </c>
      <c r="AV589" s="14" t="s">
        <v>286</v>
      </c>
      <c r="AW589" s="14" t="s">
        <v>42</v>
      </c>
      <c r="AX589" s="14" t="s">
        <v>89</v>
      </c>
      <c r="AY589" s="265" t="s">
        <v>280</v>
      </c>
    </row>
    <row r="590" s="2" customFormat="1" ht="24" customHeight="1">
      <c r="A590" s="41"/>
      <c r="B590" s="42"/>
      <c r="C590" s="230" t="s">
        <v>1237</v>
      </c>
      <c r="D590" s="230" t="s">
        <v>282</v>
      </c>
      <c r="E590" s="231" t="s">
        <v>1238</v>
      </c>
      <c r="F590" s="232" t="s">
        <v>1239</v>
      </c>
      <c r="G590" s="233" t="s">
        <v>218</v>
      </c>
      <c r="H590" s="234">
        <v>14.5</v>
      </c>
      <c r="I590" s="235"/>
      <c r="J590" s="236">
        <f>ROUND(I590*H590,2)</f>
        <v>0</v>
      </c>
      <c r="K590" s="232" t="s">
        <v>285</v>
      </c>
      <c r="L590" s="47"/>
      <c r="M590" s="237" t="s">
        <v>44</v>
      </c>
      <c r="N590" s="238" t="s">
        <v>53</v>
      </c>
      <c r="O590" s="87"/>
      <c r="P590" s="239">
        <f>O590*H590</f>
        <v>0</v>
      </c>
      <c r="Q590" s="239">
        <v>0</v>
      </c>
      <c r="R590" s="239">
        <f>Q590*H590</f>
        <v>0</v>
      </c>
      <c r="S590" s="239">
        <v>0</v>
      </c>
      <c r="T590" s="240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41" t="s">
        <v>374</v>
      </c>
      <c r="AT590" s="241" t="s">
        <v>282</v>
      </c>
      <c r="AU590" s="241" t="s">
        <v>91</v>
      </c>
      <c r="AY590" s="19" t="s">
        <v>280</v>
      </c>
      <c r="BE590" s="242">
        <f>IF(N590="základní",J590,0)</f>
        <v>0</v>
      </c>
      <c r="BF590" s="242">
        <f>IF(N590="snížená",J590,0)</f>
        <v>0</v>
      </c>
      <c r="BG590" s="242">
        <f>IF(N590="zákl. přenesená",J590,0)</f>
        <v>0</v>
      </c>
      <c r="BH590" s="242">
        <f>IF(N590="sníž. přenesená",J590,0)</f>
        <v>0</v>
      </c>
      <c r="BI590" s="242">
        <f>IF(N590="nulová",J590,0)</f>
        <v>0</v>
      </c>
      <c r="BJ590" s="19" t="s">
        <v>89</v>
      </c>
      <c r="BK590" s="242">
        <f>ROUND(I590*H590,2)</f>
        <v>0</v>
      </c>
      <c r="BL590" s="19" t="s">
        <v>374</v>
      </c>
      <c r="BM590" s="241" t="s">
        <v>1240</v>
      </c>
    </row>
    <row r="591" s="13" customFormat="1">
      <c r="A591" s="13"/>
      <c r="B591" s="243"/>
      <c r="C591" s="244"/>
      <c r="D591" s="245" t="s">
        <v>288</v>
      </c>
      <c r="E591" s="246" t="s">
        <v>44</v>
      </c>
      <c r="F591" s="247" t="s">
        <v>1241</v>
      </c>
      <c r="G591" s="244"/>
      <c r="H591" s="248">
        <v>1.5</v>
      </c>
      <c r="I591" s="249"/>
      <c r="J591" s="244"/>
      <c r="K591" s="244"/>
      <c r="L591" s="250"/>
      <c r="M591" s="251"/>
      <c r="N591" s="252"/>
      <c r="O591" s="252"/>
      <c r="P591" s="252"/>
      <c r="Q591" s="252"/>
      <c r="R591" s="252"/>
      <c r="S591" s="252"/>
      <c r="T591" s="25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4" t="s">
        <v>288</v>
      </c>
      <c r="AU591" s="254" t="s">
        <v>91</v>
      </c>
      <c r="AV591" s="13" t="s">
        <v>91</v>
      </c>
      <c r="AW591" s="13" t="s">
        <v>42</v>
      </c>
      <c r="AX591" s="13" t="s">
        <v>82</v>
      </c>
      <c r="AY591" s="254" t="s">
        <v>280</v>
      </c>
    </row>
    <row r="592" s="13" customFormat="1">
      <c r="A592" s="13"/>
      <c r="B592" s="243"/>
      <c r="C592" s="244"/>
      <c r="D592" s="245" t="s">
        <v>288</v>
      </c>
      <c r="E592" s="246" t="s">
        <v>44</v>
      </c>
      <c r="F592" s="247" t="s">
        <v>1242</v>
      </c>
      <c r="G592" s="244"/>
      <c r="H592" s="248">
        <v>0.90000000000000002</v>
      </c>
      <c r="I592" s="249"/>
      <c r="J592" s="244"/>
      <c r="K592" s="244"/>
      <c r="L592" s="250"/>
      <c r="M592" s="251"/>
      <c r="N592" s="252"/>
      <c r="O592" s="252"/>
      <c r="P592" s="252"/>
      <c r="Q592" s="252"/>
      <c r="R592" s="252"/>
      <c r="S592" s="252"/>
      <c r="T592" s="25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4" t="s">
        <v>288</v>
      </c>
      <c r="AU592" s="254" t="s">
        <v>91</v>
      </c>
      <c r="AV592" s="13" t="s">
        <v>91</v>
      </c>
      <c r="AW592" s="13" t="s">
        <v>42</v>
      </c>
      <c r="AX592" s="13" t="s">
        <v>82</v>
      </c>
      <c r="AY592" s="254" t="s">
        <v>280</v>
      </c>
    </row>
    <row r="593" s="13" customFormat="1">
      <c r="A593" s="13"/>
      <c r="B593" s="243"/>
      <c r="C593" s="244"/>
      <c r="D593" s="245" t="s">
        <v>288</v>
      </c>
      <c r="E593" s="246" t="s">
        <v>44</v>
      </c>
      <c r="F593" s="247" t="s">
        <v>1243</v>
      </c>
      <c r="G593" s="244"/>
      <c r="H593" s="248">
        <v>2.2999999999999998</v>
      </c>
      <c r="I593" s="249"/>
      <c r="J593" s="244"/>
      <c r="K593" s="244"/>
      <c r="L593" s="250"/>
      <c r="M593" s="251"/>
      <c r="N593" s="252"/>
      <c r="O593" s="252"/>
      <c r="P593" s="252"/>
      <c r="Q593" s="252"/>
      <c r="R593" s="252"/>
      <c r="S593" s="252"/>
      <c r="T593" s="25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4" t="s">
        <v>288</v>
      </c>
      <c r="AU593" s="254" t="s">
        <v>91</v>
      </c>
      <c r="AV593" s="13" t="s">
        <v>91</v>
      </c>
      <c r="AW593" s="13" t="s">
        <v>42</v>
      </c>
      <c r="AX593" s="13" t="s">
        <v>82</v>
      </c>
      <c r="AY593" s="254" t="s">
        <v>280</v>
      </c>
    </row>
    <row r="594" s="13" customFormat="1">
      <c r="A594" s="13"/>
      <c r="B594" s="243"/>
      <c r="C594" s="244"/>
      <c r="D594" s="245" t="s">
        <v>288</v>
      </c>
      <c r="E594" s="246" t="s">
        <v>44</v>
      </c>
      <c r="F594" s="247" t="s">
        <v>1244</v>
      </c>
      <c r="G594" s="244"/>
      <c r="H594" s="248">
        <v>3.7999999999999998</v>
      </c>
      <c r="I594" s="249"/>
      <c r="J594" s="244"/>
      <c r="K594" s="244"/>
      <c r="L594" s="250"/>
      <c r="M594" s="251"/>
      <c r="N594" s="252"/>
      <c r="O594" s="252"/>
      <c r="P594" s="252"/>
      <c r="Q594" s="252"/>
      <c r="R594" s="252"/>
      <c r="S594" s="252"/>
      <c r="T594" s="25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4" t="s">
        <v>288</v>
      </c>
      <c r="AU594" s="254" t="s">
        <v>91</v>
      </c>
      <c r="AV594" s="13" t="s">
        <v>91</v>
      </c>
      <c r="AW594" s="13" t="s">
        <v>42</v>
      </c>
      <c r="AX594" s="13" t="s">
        <v>82</v>
      </c>
      <c r="AY594" s="254" t="s">
        <v>280</v>
      </c>
    </row>
    <row r="595" s="13" customFormat="1">
      <c r="A595" s="13"/>
      <c r="B595" s="243"/>
      <c r="C595" s="244"/>
      <c r="D595" s="245" t="s">
        <v>288</v>
      </c>
      <c r="E595" s="246" t="s">
        <v>44</v>
      </c>
      <c r="F595" s="247" t="s">
        <v>1245</v>
      </c>
      <c r="G595" s="244"/>
      <c r="H595" s="248">
        <v>6</v>
      </c>
      <c r="I595" s="249"/>
      <c r="J595" s="244"/>
      <c r="K595" s="244"/>
      <c r="L595" s="250"/>
      <c r="M595" s="251"/>
      <c r="N595" s="252"/>
      <c r="O595" s="252"/>
      <c r="P595" s="252"/>
      <c r="Q595" s="252"/>
      <c r="R595" s="252"/>
      <c r="S595" s="252"/>
      <c r="T595" s="25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4" t="s">
        <v>288</v>
      </c>
      <c r="AU595" s="254" t="s">
        <v>91</v>
      </c>
      <c r="AV595" s="13" t="s">
        <v>91</v>
      </c>
      <c r="AW595" s="13" t="s">
        <v>42</v>
      </c>
      <c r="AX595" s="13" t="s">
        <v>82</v>
      </c>
      <c r="AY595" s="254" t="s">
        <v>280</v>
      </c>
    </row>
    <row r="596" s="14" customFormat="1">
      <c r="A596" s="14"/>
      <c r="B596" s="255"/>
      <c r="C596" s="256"/>
      <c r="D596" s="245" t="s">
        <v>288</v>
      </c>
      <c r="E596" s="257" t="s">
        <v>44</v>
      </c>
      <c r="F596" s="258" t="s">
        <v>292</v>
      </c>
      <c r="G596" s="256"/>
      <c r="H596" s="259">
        <v>14.5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5" t="s">
        <v>288</v>
      </c>
      <c r="AU596" s="265" t="s">
        <v>91</v>
      </c>
      <c r="AV596" s="14" t="s">
        <v>286</v>
      </c>
      <c r="AW596" s="14" t="s">
        <v>42</v>
      </c>
      <c r="AX596" s="14" t="s">
        <v>89</v>
      </c>
      <c r="AY596" s="265" t="s">
        <v>280</v>
      </c>
    </row>
    <row r="597" s="2" customFormat="1" ht="24" customHeight="1">
      <c r="A597" s="41"/>
      <c r="B597" s="42"/>
      <c r="C597" s="230" t="s">
        <v>1246</v>
      </c>
      <c r="D597" s="230" t="s">
        <v>282</v>
      </c>
      <c r="E597" s="231" t="s">
        <v>1247</v>
      </c>
      <c r="F597" s="232" t="s">
        <v>1248</v>
      </c>
      <c r="G597" s="233" t="s">
        <v>218</v>
      </c>
      <c r="H597" s="234">
        <v>44.899999999999999</v>
      </c>
      <c r="I597" s="235"/>
      <c r="J597" s="236">
        <f>ROUND(I597*H597,2)</f>
        <v>0</v>
      </c>
      <c r="K597" s="232" t="s">
        <v>285</v>
      </c>
      <c r="L597" s="47"/>
      <c r="M597" s="237" t="s">
        <v>44</v>
      </c>
      <c r="N597" s="238" t="s">
        <v>53</v>
      </c>
      <c r="O597" s="87"/>
      <c r="P597" s="239">
        <f>O597*H597</f>
        <v>0</v>
      </c>
      <c r="Q597" s="239">
        <v>0.00040000000000000002</v>
      </c>
      <c r="R597" s="239">
        <f>Q597*H597</f>
        <v>0.01796</v>
      </c>
      <c r="S597" s="239">
        <v>0</v>
      </c>
      <c r="T597" s="240">
        <f>S597*H597</f>
        <v>0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41" t="s">
        <v>374</v>
      </c>
      <c r="AT597" s="241" t="s">
        <v>282</v>
      </c>
      <c r="AU597" s="241" t="s">
        <v>91</v>
      </c>
      <c r="AY597" s="19" t="s">
        <v>280</v>
      </c>
      <c r="BE597" s="242">
        <f>IF(N597="základní",J597,0)</f>
        <v>0</v>
      </c>
      <c r="BF597" s="242">
        <f>IF(N597="snížená",J597,0)</f>
        <v>0</v>
      </c>
      <c r="BG597" s="242">
        <f>IF(N597="zákl. přenesená",J597,0)</f>
        <v>0</v>
      </c>
      <c r="BH597" s="242">
        <f>IF(N597="sníž. přenesená",J597,0)</f>
        <v>0</v>
      </c>
      <c r="BI597" s="242">
        <f>IF(N597="nulová",J597,0)</f>
        <v>0</v>
      </c>
      <c r="BJ597" s="19" t="s">
        <v>89</v>
      </c>
      <c r="BK597" s="242">
        <f>ROUND(I597*H597,2)</f>
        <v>0</v>
      </c>
      <c r="BL597" s="19" t="s">
        <v>374</v>
      </c>
      <c r="BM597" s="241" t="s">
        <v>1249</v>
      </c>
    </row>
    <row r="598" s="13" customFormat="1">
      <c r="A598" s="13"/>
      <c r="B598" s="243"/>
      <c r="C598" s="244"/>
      <c r="D598" s="245" t="s">
        <v>288</v>
      </c>
      <c r="E598" s="246" t="s">
        <v>216</v>
      </c>
      <c r="F598" s="247" t="s">
        <v>1250</v>
      </c>
      <c r="G598" s="244"/>
      <c r="H598" s="248">
        <v>44.899999999999999</v>
      </c>
      <c r="I598" s="249"/>
      <c r="J598" s="244"/>
      <c r="K598" s="244"/>
      <c r="L598" s="250"/>
      <c r="M598" s="251"/>
      <c r="N598" s="252"/>
      <c r="O598" s="252"/>
      <c r="P598" s="252"/>
      <c r="Q598" s="252"/>
      <c r="R598" s="252"/>
      <c r="S598" s="252"/>
      <c r="T598" s="25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4" t="s">
        <v>288</v>
      </c>
      <c r="AU598" s="254" t="s">
        <v>91</v>
      </c>
      <c r="AV598" s="13" t="s">
        <v>91</v>
      </c>
      <c r="AW598" s="13" t="s">
        <v>42</v>
      </c>
      <c r="AX598" s="13" t="s">
        <v>89</v>
      </c>
      <c r="AY598" s="254" t="s">
        <v>280</v>
      </c>
    </row>
    <row r="599" s="2" customFormat="1" ht="24" customHeight="1">
      <c r="A599" s="41"/>
      <c r="B599" s="42"/>
      <c r="C599" s="230" t="s">
        <v>1251</v>
      </c>
      <c r="D599" s="230" t="s">
        <v>282</v>
      </c>
      <c r="E599" s="231" t="s">
        <v>1252</v>
      </c>
      <c r="F599" s="232" t="s">
        <v>1253</v>
      </c>
      <c r="G599" s="233" t="s">
        <v>431</v>
      </c>
      <c r="H599" s="234">
        <v>4</v>
      </c>
      <c r="I599" s="235"/>
      <c r="J599" s="236">
        <f>ROUND(I599*H599,2)</f>
        <v>0</v>
      </c>
      <c r="K599" s="232" t="s">
        <v>44</v>
      </c>
      <c r="L599" s="47"/>
      <c r="M599" s="237" t="s">
        <v>44</v>
      </c>
      <c r="N599" s="238" t="s">
        <v>53</v>
      </c>
      <c r="O599" s="87"/>
      <c r="P599" s="239">
        <f>O599*H599</f>
        <v>0</v>
      </c>
      <c r="Q599" s="239">
        <v>0</v>
      </c>
      <c r="R599" s="239">
        <f>Q599*H599</f>
        <v>0</v>
      </c>
      <c r="S599" s="239">
        <v>0</v>
      </c>
      <c r="T599" s="240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41" t="s">
        <v>374</v>
      </c>
      <c r="AT599" s="241" t="s">
        <v>282</v>
      </c>
      <c r="AU599" s="241" t="s">
        <v>91</v>
      </c>
      <c r="AY599" s="19" t="s">
        <v>280</v>
      </c>
      <c r="BE599" s="242">
        <f>IF(N599="základní",J599,0)</f>
        <v>0</v>
      </c>
      <c r="BF599" s="242">
        <f>IF(N599="snížená",J599,0)</f>
        <v>0</v>
      </c>
      <c r="BG599" s="242">
        <f>IF(N599="zákl. přenesená",J599,0)</f>
        <v>0</v>
      </c>
      <c r="BH599" s="242">
        <f>IF(N599="sníž. přenesená",J599,0)</f>
        <v>0</v>
      </c>
      <c r="BI599" s="242">
        <f>IF(N599="nulová",J599,0)</f>
        <v>0</v>
      </c>
      <c r="BJ599" s="19" t="s">
        <v>89</v>
      </c>
      <c r="BK599" s="242">
        <f>ROUND(I599*H599,2)</f>
        <v>0</v>
      </c>
      <c r="BL599" s="19" t="s">
        <v>374</v>
      </c>
      <c r="BM599" s="241" t="s">
        <v>1254</v>
      </c>
    </row>
    <row r="600" s="13" customFormat="1">
      <c r="A600" s="13"/>
      <c r="B600" s="243"/>
      <c r="C600" s="244"/>
      <c r="D600" s="245" t="s">
        <v>288</v>
      </c>
      <c r="E600" s="246" t="s">
        <v>44</v>
      </c>
      <c r="F600" s="247" t="s">
        <v>1255</v>
      </c>
      <c r="G600" s="244"/>
      <c r="H600" s="248">
        <v>4</v>
      </c>
      <c r="I600" s="249"/>
      <c r="J600" s="244"/>
      <c r="K600" s="244"/>
      <c r="L600" s="250"/>
      <c r="M600" s="251"/>
      <c r="N600" s="252"/>
      <c r="O600" s="252"/>
      <c r="P600" s="252"/>
      <c r="Q600" s="252"/>
      <c r="R600" s="252"/>
      <c r="S600" s="252"/>
      <c r="T600" s="25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4" t="s">
        <v>288</v>
      </c>
      <c r="AU600" s="254" t="s">
        <v>91</v>
      </c>
      <c r="AV600" s="13" t="s">
        <v>91</v>
      </c>
      <c r="AW600" s="13" t="s">
        <v>42</v>
      </c>
      <c r="AX600" s="13" t="s">
        <v>89</v>
      </c>
      <c r="AY600" s="254" t="s">
        <v>280</v>
      </c>
    </row>
    <row r="601" s="2" customFormat="1" ht="36" customHeight="1">
      <c r="A601" s="41"/>
      <c r="B601" s="42"/>
      <c r="C601" s="230" t="s">
        <v>1256</v>
      </c>
      <c r="D601" s="230" t="s">
        <v>282</v>
      </c>
      <c r="E601" s="231" t="s">
        <v>1257</v>
      </c>
      <c r="F601" s="232" t="s">
        <v>1258</v>
      </c>
      <c r="G601" s="233" t="s">
        <v>763</v>
      </c>
      <c r="H601" s="300"/>
      <c r="I601" s="235"/>
      <c r="J601" s="236">
        <f>ROUND(I601*H601,2)</f>
        <v>0</v>
      </c>
      <c r="K601" s="232" t="s">
        <v>285</v>
      </c>
      <c r="L601" s="47"/>
      <c r="M601" s="237" t="s">
        <v>44</v>
      </c>
      <c r="N601" s="238" t="s">
        <v>53</v>
      </c>
      <c r="O601" s="87"/>
      <c r="P601" s="239">
        <f>O601*H601</f>
        <v>0</v>
      </c>
      <c r="Q601" s="239">
        <v>0</v>
      </c>
      <c r="R601" s="239">
        <f>Q601*H601</f>
        <v>0</v>
      </c>
      <c r="S601" s="239">
        <v>0</v>
      </c>
      <c r="T601" s="240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41" t="s">
        <v>374</v>
      </c>
      <c r="AT601" s="241" t="s">
        <v>282</v>
      </c>
      <c r="AU601" s="241" t="s">
        <v>91</v>
      </c>
      <c r="AY601" s="19" t="s">
        <v>280</v>
      </c>
      <c r="BE601" s="242">
        <f>IF(N601="základní",J601,0)</f>
        <v>0</v>
      </c>
      <c r="BF601" s="242">
        <f>IF(N601="snížená",J601,0)</f>
        <v>0</v>
      </c>
      <c r="BG601" s="242">
        <f>IF(N601="zákl. přenesená",J601,0)</f>
        <v>0</v>
      </c>
      <c r="BH601" s="242">
        <f>IF(N601="sníž. přenesená",J601,0)</f>
        <v>0</v>
      </c>
      <c r="BI601" s="242">
        <f>IF(N601="nulová",J601,0)</f>
        <v>0</v>
      </c>
      <c r="BJ601" s="19" t="s">
        <v>89</v>
      </c>
      <c r="BK601" s="242">
        <f>ROUND(I601*H601,2)</f>
        <v>0</v>
      </c>
      <c r="BL601" s="19" t="s">
        <v>374</v>
      </c>
      <c r="BM601" s="241" t="s">
        <v>1259</v>
      </c>
    </row>
    <row r="602" s="12" customFormat="1" ht="22.8" customHeight="1">
      <c r="A602" s="12"/>
      <c r="B602" s="214"/>
      <c r="C602" s="215"/>
      <c r="D602" s="216" t="s">
        <v>81</v>
      </c>
      <c r="E602" s="228" t="s">
        <v>1260</v>
      </c>
      <c r="F602" s="228" t="s">
        <v>1261</v>
      </c>
      <c r="G602" s="215"/>
      <c r="H602" s="215"/>
      <c r="I602" s="218"/>
      <c r="J602" s="229">
        <f>BK602</f>
        <v>0</v>
      </c>
      <c r="K602" s="215"/>
      <c r="L602" s="220"/>
      <c r="M602" s="221"/>
      <c r="N602" s="222"/>
      <c r="O602" s="222"/>
      <c r="P602" s="223">
        <f>SUM(P603:P609)</f>
        <v>0</v>
      </c>
      <c r="Q602" s="222"/>
      <c r="R602" s="223">
        <f>SUM(R603:R609)</f>
        <v>0.00074800000000000008</v>
      </c>
      <c r="S602" s="222"/>
      <c r="T602" s="224">
        <f>SUM(T603:T609)</f>
        <v>0</v>
      </c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R602" s="225" t="s">
        <v>91</v>
      </c>
      <c r="AT602" s="226" t="s">
        <v>81</v>
      </c>
      <c r="AU602" s="226" t="s">
        <v>89</v>
      </c>
      <c r="AY602" s="225" t="s">
        <v>280</v>
      </c>
      <c r="BK602" s="227">
        <f>SUM(BK603:BK609)</f>
        <v>0</v>
      </c>
    </row>
    <row r="603" s="2" customFormat="1" ht="16.5" customHeight="1">
      <c r="A603" s="41"/>
      <c r="B603" s="42"/>
      <c r="C603" s="230" t="s">
        <v>1262</v>
      </c>
      <c r="D603" s="230" t="s">
        <v>282</v>
      </c>
      <c r="E603" s="231" t="s">
        <v>1263</v>
      </c>
      <c r="F603" s="232" t="s">
        <v>1264</v>
      </c>
      <c r="G603" s="233" t="s">
        <v>218</v>
      </c>
      <c r="H603" s="234">
        <v>4.4000000000000004</v>
      </c>
      <c r="I603" s="235"/>
      <c r="J603" s="236">
        <f>ROUND(I603*H603,2)</f>
        <v>0</v>
      </c>
      <c r="K603" s="232" t="s">
        <v>285</v>
      </c>
      <c r="L603" s="47"/>
      <c r="M603" s="237" t="s">
        <v>44</v>
      </c>
      <c r="N603" s="238" t="s">
        <v>53</v>
      </c>
      <c r="O603" s="87"/>
      <c r="P603" s="239">
        <f>O603*H603</f>
        <v>0</v>
      </c>
      <c r="Q603" s="239">
        <v>0</v>
      </c>
      <c r="R603" s="239">
        <f>Q603*H603</f>
        <v>0</v>
      </c>
      <c r="S603" s="239">
        <v>0</v>
      </c>
      <c r="T603" s="240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41" t="s">
        <v>374</v>
      </c>
      <c r="AT603" s="241" t="s">
        <v>282</v>
      </c>
      <c r="AU603" s="241" t="s">
        <v>91</v>
      </c>
      <c r="AY603" s="19" t="s">
        <v>280</v>
      </c>
      <c r="BE603" s="242">
        <f>IF(N603="základní",J603,0)</f>
        <v>0</v>
      </c>
      <c r="BF603" s="242">
        <f>IF(N603="snížená",J603,0)</f>
        <v>0</v>
      </c>
      <c r="BG603" s="242">
        <f>IF(N603="zákl. přenesená",J603,0)</f>
        <v>0</v>
      </c>
      <c r="BH603" s="242">
        <f>IF(N603="sníž. přenesená",J603,0)</f>
        <v>0</v>
      </c>
      <c r="BI603" s="242">
        <f>IF(N603="nulová",J603,0)</f>
        <v>0</v>
      </c>
      <c r="BJ603" s="19" t="s">
        <v>89</v>
      </c>
      <c r="BK603" s="242">
        <f>ROUND(I603*H603,2)</f>
        <v>0</v>
      </c>
      <c r="BL603" s="19" t="s">
        <v>374</v>
      </c>
      <c r="BM603" s="241" t="s">
        <v>1265</v>
      </c>
    </row>
    <row r="604" s="13" customFormat="1">
      <c r="A604" s="13"/>
      <c r="B604" s="243"/>
      <c r="C604" s="244"/>
      <c r="D604" s="245" t="s">
        <v>288</v>
      </c>
      <c r="E604" s="246" t="s">
        <v>44</v>
      </c>
      <c r="F604" s="247" t="s">
        <v>1266</v>
      </c>
      <c r="G604" s="244"/>
      <c r="H604" s="248">
        <v>2.1000000000000001</v>
      </c>
      <c r="I604" s="249"/>
      <c r="J604" s="244"/>
      <c r="K604" s="244"/>
      <c r="L604" s="250"/>
      <c r="M604" s="251"/>
      <c r="N604" s="252"/>
      <c r="O604" s="252"/>
      <c r="P604" s="252"/>
      <c r="Q604" s="252"/>
      <c r="R604" s="252"/>
      <c r="S604" s="252"/>
      <c r="T604" s="25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4" t="s">
        <v>288</v>
      </c>
      <c r="AU604" s="254" t="s">
        <v>91</v>
      </c>
      <c r="AV604" s="13" t="s">
        <v>91</v>
      </c>
      <c r="AW604" s="13" t="s">
        <v>42</v>
      </c>
      <c r="AX604" s="13" t="s">
        <v>82</v>
      </c>
      <c r="AY604" s="254" t="s">
        <v>280</v>
      </c>
    </row>
    <row r="605" s="13" customFormat="1">
      <c r="A605" s="13"/>
      <c r="B605" s="243"/>
      <c r="C605" s="244"/>
      <c r="D605" s="245" t="s">
        <v>288</v>
      </c>
      <c r="E605" s="246" t="s">
        <v>44</v>
      </c>
      <c r="F605" s="247" t="s">
        <v>1267</v>
      </c>
      <c r="G605" s="244"/>
      <c r="H605" s="248">
        <v>1.3999999999999999</v>
      </c>
      <c r="I605" s="249"/>
      <c r="J605" s="244"/>
      <c r="K605" s="244"/>
      <c r="L605" s="250"/>
      <c r="M605" s="251"/>
      <c r="N605" s="252"/>
      <c r="O605" s="252"/>
      <c r="P605" s="252"/>
      <c r="Q605" s="252"/>
      <c r="R605" s="252"/>
      <c r="S605" s="252"/>
      <c r="T605" s="25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4" t="s">
        <v>288</v>
      </c>
      <c r="AU605" s="254" t="s">
        <v>91</v>
      </c>
      <c r="AV605" s="13" t="s">
        <v>91</v>
      </c>
      <c r="AW605" s="13" t="s">
        <v>42</v>
      </c>
      <c r="AX605" s="13" t="s">
        <v>82</v>
      </c>
      <c r="AY605" s="254" t="s">
        <v>280</v>
      </c>
    </row>
    <row r="606" s="13" customFormat="1">
      <c r="A606" s="13"/>
      <c r="B606" s="243"/>
      <c r="C606" s="244"/>
      <c r="D606" s="245" t="s">
        <v>288</v>
      </c>
      <c r="E606" s="246" t="s">
        <v>44</v>
      </c>
      <c r="F606" s="247" t="s">
        <v>1268</v>
      </c>
      <c r="G606" s="244"/>
      <c r="H606" s="248">
        <v>0.90000000000000002</v>
      </c>
      <c r="I606" s="249"/>
      <c r="J606" s="244"/>
      <c r="K606" s="244"/>
      <c r="L606" s="250"/>
      <c r="M606" s="251"/>
      <c r="N606" s="252"/>
      <c r="O606" s="252"/>
      <c r="P606" s="252"/>
      <c r="Q606" s="252"/>
      <c r="R606" s="252"/>
      <c r="S606" s="252"/>
      <c r="T606" s="25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54" t="s">
        <v>288</v>
      </c>
      <c r="AU606" s="254" t="s">
        <v>91</v>
      </c>
      <c r="AV606" s="13" t="s">
        <v>91</v>
      </c>
      <c r="AW606" s="13" t="s">
        <v>42</v>
      </c>
      <c r="AX606" s="13" t="s">
        <v>82</v>
      </c>
      <c r="AY606" s="254" t="s">
        <v>280</v>
      </c>
    </row>
    <row r="607" s="14" customFormat="1">
      <c r="A607" s="14"/>
      <c r="B607" s="255"/>
      <c r="C607" s="256"/>
      <c r="D607" s="245" t="s">
        <v>288</v>
      </c>
      <c r="E607" s="257" t="s">
        <v>44</v>
      </c>
      <c r="F607" s="258" t="s">
        <v>292</v>
      </c>
      <c r="G607" s="256"/>
      <c r="H607" s="259">
        <v>4.4000000000000004</v>
      </c>
      <c r="I607" s="260"/>
      <c r="J607" s="256"/>
      <c r="K607" s="256"/>
      <c r="L607" s="261"/>
      <c r="M607" s="262"/>
      <c r="N607" s="263"/>
      <c r="O607" s="263"/>
      <c r="P607" s="263"/>
      <c r="Q607" s="263"/>
      <c r="R607" s="263"/>
      <c r="S607" s="263"/>
      <c r="T607" s="26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5" t="s">
        <v>288</v>
      </c>
      <c r="AU607" s="265" t="s">
        <v>91</v>
      </c>
      <c r="AV607" s="14" t="s">
        <v>286</v>
      </c>
      <c r="AW607" s="14" t="s">
        <v>42</v>
      </c>
      <c r="AX607" s="14" t="s">
        <v>89</v>
      </c>
      <c r="AY607" s="265" t="s">
        <v>280</v>
      </c>
    </row>
    <row r="608" s="2" customFormat="1" ht="16.5" customHeight="1">
      <c r="A608" s="41"/>
      <c r="B608" s="42"/>
      <c r="C608" s="266" t="s">
        <v>1269</v>
      </c>
      <c r="D608" s="266" t="s">
        <v>329</v>
      </c>
      <c r="E608" s="267" t="s">
        <v>1270</v>
      </c>
      <c r="F608" s="268" t="s">
        <v>1271</v>
      </c>
      <c r="G608" s="269" t="s">
        <v>218</v>
      </c>
      <c r="H608" s="270">
        <v>4.4000000000000004</v>
      </c>
      <c r="I608" s="271"/>
      <c r="J608" s="272">
        <f>ROUND(I608*H608,2)</f>
        <v>0</v>
      </c>
      <c r="K608" s="268" t="s">
        <v>285</v>
      </c>
      <c r="L608" s="273"/>
      <c r="M608" s="274" t="s">
        <v>44</v>
      </c>
      <c r="N608" s="275" t="s">
        <v>53</v>
      </c>
      <c r="O608" s="87"/>
      <c r="P608" s="239">
        <f>O608*H608</f>
        <v>0</v>
      </c>
      <c r="Q608" s="239">
        <v>0.00017000000000000001</v>
      </c>
      <c r="R608" s="239">
        <f>Q608*H608</f>
        <v>0.00074800000000000008</v>
      </c>
      <c r="S608" s="239">
        <v>0</v>
      </c>
      <c r="T608" s="240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41" t="s">
        <v>455</v>
      </c>
      <c r="AT608" s="241" t="s">
        <v>329</v>
      </c>
      <c r="AU608" s="241" t="s">
        <v>91</v>
      </c>
      <c r="AY608" s="19" t="s">
        <v>280</v>
      </c>
      <c r="BE608" s="242">
        <f>IF(N608="základní",J608,0)</f>
        <v>0</v>
      </c>
      <c r="BF608" s="242">
        <f>IF(N608="snížená",J608,0)</f>
        <v>0</v>
      </c>
      <c r="BG608" s="242">
        <f>IF(N608="zákl. přenesená",J608,0)</f>
        <v>0</v>
      </c>
      <c r="BH608" s="242">
        <f>IF(N608="sníž. přenesená",J608,0)</f>
        <v>0</v>
      </c>
      <c r="BI608" s="242">
        <f>IF(N608="nulová",J608,0)</f>
        <v>0</v>
      </c>
      <c r="BJ608" s="19" t="s">
        <v>89</v>
      </c>
      <c r="BK608" s="242">
        <f>ROUND(I608*H608,2)</f>
        <v>0</v>
      </c>
      <c r="BL608" s="19" t="s">
        <v>374</v>
      </c>
      <c r="BM608" s="241" t="s">
        <v>1272</v>
      </c>
    </row>
    <row r="609" s="2" customFormat="1" ht="36" customHeight="1">
      <c r="A609" s="41"/>
      <c r="B609" s="42"/>
      <c r="C609" s="230" t="s">
        <v>1273</v>
      </c>
      <c r="D609" s="230" t="s">
        <v>282</v>
      </c>
      <c r="E609" s="231" t="s">
        <v>1274</v>
      </c>
      <c r="F609" s="232" t="s">
        <v>1275</v>
      </c>
      <c r="G609" s="233" t="s">
        <v>763</v>
      </c>
      <c r="H609" s="300"/>
      <c r="I609" s="235"/>
      <c r="J609" s="236">
        <f>ROUND(I609*H609,2)</f>
        <v>0</v>
      </c>
      <c r="K609" s="232" t="s">
        <v>285</v>
      </c>
      <c r="L609" s="47"/>
      <c r="M609" s="237" t="s">
        <v>44</v>
      </c>
      <c r="N609" s="238" t="s">
        <v>53</v>
      </c>
      <c r="O609" s="87"/>
      <c r="P609" s="239">
        <f>O609*H609</f>
        <v>0</v>
      </c>
      <c r="Q609" s="239">
        <v>0</v>
      </c>
      <c r="R609" s="239">
        <f>Q609*H609</f>
        <v>0</v>
      </c>
      <c r="S609" s="239">
        <v>0</v>
      </c>
      <c r="T609" s="240">
        <f>S609*H609</f>
        <v>0</v>
      </c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R609" s="241" t="s">
        <v>374</v>
      </c>
      <c r="AT609" s="241" t="s">
        <v>282</v>
      </c>
      <c r="AU609" s="241" t="s">
        <v>91</v>
      </c>
      <c r="AY609" s="19" t="s">
        <v>280</v>
      </c>
      <c r="BE609" s="242">
        <f>IF(N609="základní",J609,0)</f>
        <v>0</v>
      </c>
      <c r="BF609" s="242">
        <f>IF(N609="snížená",J609,0)</f>
        <v>0</v>
      </c>
      <c r="BG609" s="242">
        <f>IF(N609="zákl. přenesená",J609,0)</f>
        <v>0</v>
      </c>
      <c r="BH609" s="242">
        <f>IF(N609="sníž. přenesená",J609,0)</f>
        <v>0</v>
      </c>
      <c r="BI609" s="242">
        <f>IF(N609="nulová",J609,0)</f>
        <v>0</v>
      </c>
      <c r="BJ609" s="19" t="s">
        <v>89</v>
      </c>
      <c r="BK609" s="242">
        <f>ROUND(I609*H609,2)</f>
        <v>0</v>
      </c>
      <c r="BL609" s="19" t="s">
        <v>374</v>
      </c>
      <c r="BM609" s="241" t="s">
        <v>1276</v>
      </c>
    </row>
    <row r="610" s="12" customFormat="1" ht="22.8" customHeight="1">
      <c r="A610" s="12"/>
      <c r="B610" s="214"/>
      <c r="C610" s="215"/>
      <c r="D610" s="216" t="s">
        <v>81</v>
      </c>
      <c r="E610" s="228" t="s">
        <v>1277</v>
      </c>
      <c r="F610" s="228" t="s">
        <v>1278</v>
      </c>
      <c r="G610" s="215"/>
      <c r="H610" s="215"/>
      <c r="I610" s="218"/>
      <c r="J610" s="229">
        <f>BK610</f>
        <v>0</v>
      </c>
      <c r="K610" s="215"/>
      <c r="L610" s="220"/>
      <c r="M610" s="221"/>
      <c r="N610" s="222"/>
      <c r="O610" s="222"/>
      <c r="P610" s="223">
        <f>SUM(P611:P619)</f>
        <v>0</v>
      </c>
      <c r="Q610" s="222"/>
      <c r="R610" s="223">
        <f>SUM(R611:R619)</f>
        <v>0.184728</v>
      </c>
      <c r="S610" s="222"/>
      <c r="T610" s="224">
        <f>SUM(T611:T619)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25" t="s">
        <v>91</v>
      </c>
      <c r="AT610" s="226" t="s">
        <v>81</v>
      </c>
      <c r="AU610" s="226" t="s">
        <v>89</v>
      </c>
      <c r="AY610" s="225" t="s">
        <v>280</v>
      </c>
      <c r="BK610" s="227">
        <f>SUM(BK611:BK619)</f>
        <v>0</v>
      </c>
    </row>
    <row r="611" s="2" customFormat="1" ht="24" customHeight="1">
      <c r="A611" s="41"/>
      <c r="B611" s="42"/>
      <c r="C611" s="230" t="s">
        <v>1279</v>
      </c>
      <c r="D611" s="230" t="s">
        <v>282</v>
      </c>
      <c r="E611" s="231" t="s">
        <v>1280</v>
      </c>
      <c r="F611" s="232" t="s">
        <v>1281</v>
      </c>
      <c r="G611" s="233" t="s">
        <v>201</v>
      </c>
      <c r="H611" s="234">
        <v>17.199999999999999</v>
      </c>
      <c r="I611" s="235"/>
      <c r="J611" s="236">
        <f>ROUND(I611*H611,2)</f>
        <v>0</v>
      </c>
      <c r="K611" s="232" t="s">
        <v>285</v>
      </c>
      <c r="L611" s="47"/>
      <c r="M611" s="237" t="s">
        <v>44</v>
      </c>
      <c r="N611" s="238" t="s">
        <v>53</v>
      </c>
      <c r="O611" s="87"/>
      <c r="P611" s="239">
        <f>O611*H611</f>
        <v>0</v>
      </c>
      <c r="Q611" s="239">
        <v>0.00054000000000000001</v>
      </c>
      <c r="R611" s="239">
        <f>Q611*H611</f>
        <v>0.0092879999999999994</v>
      </c>
      <c r="S611" s="239">
        <v>0</v>
      </c>
      <c r="T611" s="240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41" t="s">
        <v>374</v>
      </c>
      <c r="AT611" s="241" t="s">
        <v>282</v>
      </c>
      <c r="AU611" s="241" t="s">
        <v>91</v>
      </c>
      <c r="AY611" s="19" t="s">
        <v>280</v>
      </c>
      <c r="BE611" s="242">
        <f>IF(N611="základní",J611,0)</f>
        <v>0</v>
      </c>
      <c r="BF611" s="242">
        <f>IF(N611="snížená",J611,0)</f>
        <v>0</v>
      </c>
      <c r="BG611" s="242">
        <f>IF(N611="zákl. přenesená",J611,0)</f>
        <v>0</v>
      </c>
      <c r="BH611" s="242">
        <f>IF(N611="sníž. přenesená",J611,0)</f>
        <v>0</v>
      </c>
      <c r="BI611" s="242">
        <f>IF(N611="nulová",J611,0)</f>
        <v>0</v>
      </c>
      <c r="BJ611" s="19" t="s">
        <v>89</v>
      </c>
      <c r="BK611" s="242">
        <f>ROUND(I611*H611,2)</f>
        <v>0</v>
      </c>
      <c r="BL611" s="19" t="s">
        <v>374</v>
      </c>
      <c r="BM611" s="241" t="s">
        <v>1282</v>
      </c>
    </row>
    <row r="612" s="13" customFormat="1">
      <c r="A612" s="13"/>
      <c r="B612" s="243"/>
      <c r="C612" s="244"/>
      <c r="D612" s="245" t="s">
        <v>288</v>
      </c>
      <c r="E612" s="246" t="s">
        <v>44</v>
      </c>
      <c r="F612" s="247" t="s">
        <v>213</v>
      </c>
      <c r="G612" s="244"/>
      <c r="H612" s="248">
        <v>17.199999999999999</v>
      </c>
      <c r="I612" s="249"/>
      <c r="J612" s="244"/>
      <c r="K612" s="244"/>
      <c r="L612" s="250"/>
      <c r="M612" s="251"/>
      <c r="N612" s="252"/>
      <c r="O612" s="252"/>
      <c r="P612" s="252"/>
      <c r="Q612" s="252"/>
      <c r="R612" s="252"/>
      <c r="S612" s="252"/>
      <c r="T612" s="25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4" t="s">
        <v>288</v>
      </c>
      <c r="AU612" s="254" t="s">
        <v>91</v>
      </c>
      <c r="AV612" s="13" t="s">
        <v>91</v>
      </c>
      <c r="AW612" s="13" t="s">
        <v>42</v>
      </c>
      <c r="AX612" s="13" t="s">
        <v>89</v>
      </c>
      <c r="AY612" s="254" t="s">
        <v>280</v>
      </c>
    </row>
    <row r="613" s="2" customFormat="1" ht="24" customHeight="1">
      <c r="A613" s="41"/>
      <c r="B613" s="42"/>
      <c r="C613" s="230" t="s">
        <v>1283</v>
      </c>
      <c r="D613" s="230" t="s">
        <v>282</v>
      </c>
      <c r="E613" s="231" t="s">
        <v>1284</v>
      </c>
      <c r="F613" s="232" t="s">
        <v>1285</v>
      </c>
      <c r="G613" s="233" t="s">
        <v>201</v>
      </c>
      <c r="H613" s="234">
        <v>17.199999999999999</v>
      </c>
      <c r="I613" s="235"/>
      <c r="J613" s="236">
        <f>ROUND(I613*H613,2)</f>
        <v>0</v>
      </c>
      <c r="K613" s="232" t="s">
        <v>285</v>
      </c>
      <c r="L613" s="47"/>
      <c r="M613" s="237" t="s">
        <v>44</v>
      </c>
      <c r="N613" s="238" t="s">
        <v>53</v>
      </c>
      <c r="O613" s="87"/>
      <c r="P613" s="239">
        <f>O613*H613</f>
        <v>0</v>
      </c>
      <c r="Q613" s="239">
        <v>0.0040000000000000001</v>
      </c>
      <c r="R613" s="239">
        <f>Q613*H613</f>
        <v>0.0688</v>
      </c>
      <c r="S613" s="239">
        <v>0</v>
      </c>
      <c r="T613" s="240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41" t="s">
        <v>374</v>
      </c>
      <c r="AT613" s="241" t="s">
        <v>282</v>
      </c>
      <c r="AU613" s="241" t="s">
        <v>91</v>
      </c>
      <c r="AY613" s="19" t="s">
        <v>280</v>
      </c>
      <c r="BE613" s="242">
        <f>IF(N613="základní",J613,0)</f>
        <v>0</v>
      </c>
      <c r="BF613" s="242">
        <f>IF(N613="snížená",J613,0)</f>
        <v>0</v>
      </c>
      <c r="BG613" s="242">
        <f>IF(N613="zákl. přenesená",J613,0)</f>
        <v>0</v>
      </c>
      <c r="BH613" s="242">
        <f>IF(N613="sníž. přenesená",J613,0)</f>
        <v>0</v>
      </c>
      <c r="BI613" s="242">
        <f>IF(N613="nulová",J613,0)</f>
        <v>0</v>
      </c>
      <c r="BJ613" s="19" t="s">
        <v>89</v>
      </c>
      <c r="BK613" s="242">
        <f>ROUND(I613*H613,2)</f>
        <v>0</v>
      </c>
      <c r="BL613" s="19" t="s">
        <v>374</v>
      </c>
      <c r="BM613" s="241" t="s">
        <v>1286</v>
      </c>
    </row>
    <row r="614" s="13" customFormat="1">
      <c r="A614" s="13"/>
      <c r="B614" s="243"/>
      <c r="C614" s="244"/>
      <c r="D614" s="245" t="s">
        <v>288</v>
      </c>
      <c r="E614" s="246" t="s">
        <v>44</v>
      </c>
      <c r="F614" s="247" t="s">
        <v>213</v>
      </c>
      <c r="G614" s="244"/>
      <c r="H614" s="248">
        <v>17.199999999999999</v>
      </c>
      <c r="I614" s="249"/>
      <c r="J614" s="244"/>
      <c r="K614" s="244"/>
      <c r="L614" s="250"/>
      <c r="M614" s="251"/>
      <c r="N614" s="252"/>
      <c r="O614" s="252"/>
      <c r="P614" s="252"/>
      <c r="Q614" s="252"/>
      <c r="R614" s="252"/>
      <c r="S614" s="252"/>
      <c r="T614" s="25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4" t="s">
        <v>288</v>
      </c>
      <c r="AU614" s="254" t="s">
        <v>91</v>
      </c>
      <c r="AV614" s="13" t="s">
        <v>91</v>
      </c>
      <c r="AW614" s="13" t="s">
        <v>42</v>
      </c>
      <c r="AX614" s="13" t="s">
        <v>89</v>
      </c>
      <c r="AY614" s="254" t="s">
        <v>280</v>
      </c>
    </row>
    <row r="615" s="2" customFormat="1" ht="16.5" customHeight="1">
      <c r="A615" s="41"/>
      <c r="B615" s="42"/>
      <c r="C615" s="230" t="s">
        <v>1287</v>
      </c>
      <c r="D615" s="230" t="s">
        <v>282</v>
      </c>
      <c r="E615" s="231" t="s">
        <v>1288</v>
      </c>
      <c r="F615" s="232" t="s">
        <v>1289</v>
      </c>
      <c r="G615" s="233" t="s">
        <v>201</v>
      </c>
      <c r="H615" s="234">
        <v>17.199999999999999</v>
      </c>
      <c r="I615" s="235"/>
      <c r="J615" s="236">
        <f>ROUND(I615*H615,2)</f>
        <v>0</v>
      </c>
      <c r="K615" s="232" t="s">
        <v>285</v>
      </c>
      <c r="L615" s="47"/>
      <c r="M615" s="237" t="s">
        <v>44</v>
      </c>
      <c r="N615" s="238" t="s">
        <v>53</v>
      </c>
      <c r="O615" s="87"/>
      <c r="P615" s="239">
        <f>O615*H615</f>
        <v>0</v>
      </c>
      <c r="Q615" s="239">
        <v>0.0047999999999999996</v>
      </c>
      <c r="R615" s="239">
        <f>Q615*H615</f>
        <v>0.082559999999999994</v>
      </c>
      <c r="S615" s="239">
        <v>0</v>
      </c>
      <c r="T615" s="240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41" t="s">
        <v>374</v>
      </c>
      <c r="AT615" s="241" t="s">
        <v>282</v>
      </c>
      <c r="AU615" s="241" t="s">
        <v>91</v>
      </c>
      <c r="AY615" s="19" t="s">
        <v>280</v>
      </c>
      <c r="BE615" s="242">
        <f>IF(N615="základní",J615,0)</f>
        <v>0</v>
      </c>
      <c r="BF615" s="242">
        <f>IF(N615="snížená",J615,0)</f>
        <v>0</v>
      </c>
      <c r="BG615" s="242">
        <f>IF(N615="zákl. přenesená",J615,0)</f>
        <v>0</v>
      </c>
      <c r="BH615" s="242">
        <f>IF(N615="sníž. přenesená",J615,0)</f>
        <v>0</v>
      </c>
      <c r="BI615" s="242">
        <f>IF(N615="nulová",J615,0)</f>
        <v>0</v>
      </c>
      <c r="BJ615" s="19" t="s">
        <v>89</v>
      </c>
      <c r="BK615" s="242">
        <f>ROUND(I615*H615,2)</f>
        <v>0</v>
      </c>
      <c r="BL615" s="19" t="s">
        <v>374</v>
      </c>
      <c r="BM615" s="241" t="s">
        <v>1290</v>
      </c>
    </row>
    <row r="616" s="13" customFormat="1">
      <c r="A616" s="13"/>
      <c r="B616" s="243"/>
      <c r="C616" s="244"/>
      <c r="D616" s="245" t="s">
        <v>288</v>
      </c>
      <c r="E616" s="246" t="s">
        <v>44</v>
      </c>
      <c r="F616" s="247" t="s">
        <v>213</v>
      </c>
      <c r="G616" s="244"/>
      <c r="H616" s="248">
        <v>17.199999999999999</v>
      </c>
      <c r="I616" s="249"/>
      <c r="J616" s="244"/>
      <c r="K616" s="244"/>
      <c r="L616" s="250"/>
      <c r="M616" s="251"/>
      <c r="N616" s="252"/>
      <c r="O616" s="252"/>
      <c r="P616" s="252"/>
      <c r="Q616" s="252"/>
      <c r="R616" s="252"/>
      <c r="S616" s="252"/>
      <c r="T616" s="25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4" t="s">
        <v>288</v>
      </c>
      <c r="AU616" s="254" t="s">
        <v>91</v>
      </c>
      <c r="AV616" s="13" t="s">
        <v>91</v>
      </c>
      <c r="AW616" s="13" t="s">
        <v>42</v>
      </c>
      <c r="AX616" s="13" t="s">
        <v>89</v>
      </c>
      <c r="AY616" s="254" t="s">
        <v>280</v>
      </c>
    </row>
    <row r="617" s="2" customFormat="1" ht="16.5" customHeight="1">
      <c r="A617" s="41"/>
      <c r="B617" s="42"/>
      <c r="C617" s="230" t="s">
        <v>1291</v>
      </c>
      <c r="D617" s="230" t="s">
        <v>282</v>
      </c>
      <c r="E617" s="231" t="s">
        <v>1292</v>
      </c>
      <c r="F617" s="232" t="s">
        <v>1293</v>
      </c>
      <c r="G617" s="233" t="s">
        <v>201</v>
      </c>
      <c r="H617" s="234">
        <v>17.199999999999999</v>
      </c>
      <c r="I617" s="235"/>
      <c r="J617" s="236">
        <f>ROUND(I617*H617,2)</f>
        <v>0</v>
      </c>
      <c r="K617" s="232" t="s">
        <v>285</v>
      </c>
      <c r="L617" s="47"/>
      <c r="M617" s="237" t="s">
        <v>44</v>
      </c>
      <c r="N617" s="238" t="s">
        <v>53</v>
      </c>
      <c r="O617" s="87"/>
      <c r="P617" s="239">
        <f>O617*H617</f>
        <v>0</v>
      </c>
      <c r="Q617" s="239">
        <v>0.0014</v>
      </c>
      <c r="R617" s="239">
        <f>Q617*H617</f>
        <v>0.024079999999999997</v>
      </c>
      <c r="S617" s="239">
        <v>0</v>
      </c>
      <c r="T617" s="240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41" t="s">
        <v>374</v>
      </c>
      <c r="AT617" s="241" t="s">
        <v>282</v>
      </c>
      <c r="AU617" s="241" t="s">
        <v>91</v>
      </c>
      <c r="AY617" s="19" t="s">
        <v>280</v>
      </c>
      <c r="BE617" s="242">
        <f>IF(N617="základní",J617,0)</f>
        <v>0</v>
      </c>
      <c r="BF617" s="242">
        <f>IF(N617="snížená",J617,0)</f>
        <v>0</v>
      </c>
      <c r="BG617" s="242">
        <f>IF(N617="zákl. přenesená",J617,0)</f>
        <v>0</v>
      </c>
      <c r="BH617" s="242">
        <f>IF(N617="sníž. přenesená",J617,0)</f>
        <v>0</v>
      </c>
      <c r="BI617" s="242">
        <f>IF(N617="nulová",J617,0)</f>
        <v>0</v>
      </c>
      <c r="BJ617" s="19" t="s">
        <v>89</v>
      </c>
      <c r="BK617" s="242">
        <f>ROUND(I617*H617,2)</f>
        <v>0</v>
      </c>
      <c r="BL617" s="19" t="s">
        <v>374</v>
      </c>
      <c r="BM617" s="241" t="s">
        <v>1294</v>
      </c>
    </row>
    <row r="618" s="13" customFormat="1">
      <c r="A618" s="13"/>
      <c r="B618" s="243"/>
      <c r="C618" s="244"/>
      <c r="D618" s="245" t="s">
        <v>288</v>
      </c>
      <c r="E618" s="246" t="s">
        <v>44</v>
      </c>
      <c r="F618" s="247" t="s">
        <v>213</v>
      </c>
      <c r="G618" s="244"/>
      <c r="H618" s="248">
        <v>17.199999999999999</v>
      </c>
      <c r="I618" s="249"/>
      <c r="J618" s="244"/>
      <c r="K618" s="244"/>
      <c r="L618" s="250"/>
      <c r="M618" s="251"/>
      <c r="N618" s="252"/>
      <c r="O618" s="252"/>
      <c r="P618" s="252"/>
      <c r="Q618" s="252"/>
      <c r="R618" s="252"/>
      <c r="S618" s="252"/>
      <c r="T618" s="25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4" t="s">
        <v>288</v>
      </c>
      <c r="AU618" s="254" t="s">
        <v>91</v>
      </c>
      <c r="AV618" s="13" t="s">
        <v>91</v>
      </c>
      <c r="AW618" s="13" t="s">
        <v>42</v>
      </c>
      <c r="AX618" s="13" t="s">
        <v>89</v>
      </c>
      <c r="AY618" s="254" t="s">
        <v>280</v>
      </c>
    </row>
    <row r="619" s="2" customFormat="1" ht="36" customHeight="1">
      <c r="A619" s="41"/>
      <c r="B619" s="42"/>
      <c r="C619" s="230" t="s">
        <v>1295</v>
      </c>
      <c r="D619" s="230" t="s">
        <v>282</v>
      </c>
      <c r="E619" s="231" t="s">
        <v>1296</v>
      </c>
      <c r="F619" s="232" t="s">
        <v>1297</v>
      </c>
      <c r="G619" s="233" t="s">
        <v>763</v>
      </c>
      <c r="H619" s="300"/>
      <c r="I619" s="235"/>
      <c r="J619" s="236">
        <f>ROUND(I619*H619,2)</f>
        <v>0</v>
      </c>
      <c r="K619" s="232" t="s">
        <v>285</v>
      </c>
      <c r="L619" s="47"/>
      <c r="M619" s="237" t="s">
        <v>44</v>
      </c>
      <c r="N619" s="238" t="s">
        <v>53</v>
      </c>
      <c r="O619" s="87"/>
      <c r="P619" s="239">
        <f>O619*H619</f>
        <v>0</v>
      </c>
      <c r="Q619" s="239">
        <v>0</v>
      </c>
      <c r="R619" s="239">
        <f>Q619*H619</f>
        <v>0</v>
      </c>
      <c r="S619" s="239">
        <v>0</v>
      </c>
      <c r="T619" s="240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41" t="s">
        <v>374</v>
      </c>
      <c r="AT619" s="241" t="s">
        <v>282</v>
      </c>
      <c r="AU619" s="241" t="s">
        <v>91</v>
      </c>
      <c r="AY619" s="19" t="s">
        <v>280</v>
      </c>
      <c r="BE619" s="242">
        <f>IF(N619="základní",J619,0)</f>
        <v>0</v>
      </c>
      <c r="BF619" s="242">
        <f>IF(N619="snížená",J619,0)</f>
        <v>0</v>
      </c>
      <c r="BG619" s="242">
        <f>IF(N619="zákl. přenesená",J619,0)</f>
        <v>0</v>
      </c>
      <c r="BH619" s="242">
        <f>IF(N619="sníž. přenesená",J619,0)</f>
        <v>0</v>
      </c>
      <c r="BI619" s="242">
        <f>IF(N619="nulová",J619,0)</f>
        <v>0</v>
      </c>
      <c r="BJ619" s="19" t="s">
        <v>89</v>
      </c>
      <c r="BK619" s="242">
        <f>ROUND(I619*H619,2)</f>
        <v>0</v>
      </c>
      <c r="BL619" s="19" t="s">
        <v>374</v>
      </c>
      <c r="BM619" s="241" t="s">
        <v>1298</v>
      </c>
    </row>
    <row r="620" s="12" customFormat="1" ht="22.8" customHeight="1">
      <c r="A620" s="12"/>
      <c r="B620" s="214"/>
      <c r="C620" s="215"/>
      <c r="D620" s="216" t="s">
        <v>81</v>
      </c>
      <c r="E620" s="228" t="s">
        <v>1299</v>
      </c>
      <c r="F620" s="228" t="s">
        <v>1300</v>
      </c>
      <c r="G620" s="215"/>
      <c r="H620" s="215"/>
      <c r="I620" s="218"/>
      <c r="J620" s="229">
        <f>BK620</f>
        <v>0</v>
      </c>
      <c r="K620" s="215"/>
      <c r="L620" s="220"/>
      <c r="M620" s="221"/>
      <c r="N620" s="222"/>
      <c r="O620" s="222"/>
      <c r="P620" s="223">
        <f>SUM(P621:P649)</f>
        <v>0</v>
      </c>
      <c r="Q620" s="222"/>
      <c r="R620" s="223">
        <f>SUM(R621:R649)</f>
        <v>1.9154700000000002</v>
      </c>
      <c r="S620" s="222"/>
      <c r="T620" s="224">
        <f>SUM(T621:T649)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225" t="s">
        <v>91</v>
      </c>
      <c r="AT620" s="226" t="s">
        <v>81</v>
      </c>
      <c r="AU620" s="226" t="s">
        <v>89</v>
      </c>
      <c r="AY620" s="225" t="s">
        <v>280</v>
      </c>
      <c r="BK620" s="227">
        <f>SUM(BK621:BK649)</f>
        <v>0</v>
      </c>
    </row>
    <row r="621" s="2" customFormat="1" ht="24" customHeight="1">
      <c r="A621" s="41"/>
      <c r="B621" s="42"/>
      <c r="C621" s="230" t="s">
        <v>1301</v>
      </c>
      <c r="D621" s="230" t="s">
        <v>282</v>
      </c>
      <c r="E621" s="231" t="s">
        <v>1302</v>
      </c>
      <c r="F621" s="232" t="s">
        <v>1303</v>
      </c>
      <c r="G621" s="233" t="s">
        <v>201</v>
      </c>
      <c r="H621" s="234">
        <v>113.09999999999999</v>
      </c>
      <c r="I621" s="235"/>
      <c r="J621" s="236">
        <f>ROUND(I621*H621,2)</f>
        <v>0</v>
      </c>
      <c r="K621" s="232" t="s">
        <v>285</v>
      </c>
      <c r="L621" s="47"/>
      <c r="M621" s="237" t="s">
        <v>44</v>
      </c>
      <c r="N621" s="238" t="s">
        <v>53</v>
      </c>
      <c r="O621" s="87"/>
      <c r="P621" s="239">
        <f>O621*H621</f>
        <v>0</v>
      </c>
      <c r="Q621" s="239">
        <v>0.00029999999999999997</v>
      </c>
      <c r="R621" s="239">
        <f>Q621*H621</f>
        <v>0.033929999999999995</v>
      </c>
      <c r="S621" s="239">
        <v>0</v>
      </c>
      <c r="T621" s="240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41" t="s">
        <v>374</v>
      </c>
      <c r="AT621" s="241" t="s">
        <v>282</v>
      </c>
      <c r="AU621" s="241" t="s">
        <v>91</v>
      </c>
      <c r="AY621" s="19" t="s">
        <v>280</v>
      </c>
      <c r="BE621" s="242">
        <f>IF(N621="základní",J621,0)</f>
        <v>0</v>
      </c>
      <c r="BF621" s="242">
        <f>IF(N621="snížená",J621,0)</f>
        <v>0</v>
      </c>
      <c r="BG621" s="242">
        <f>IF(N621="zákl. přenesená",J621,0)</f>
        <v>0</v>
      </c>
      <c r="BH621" s="242">
        <f>IF(N621="sníž. přenesená",J621,0)</f>
        <v>0</v>
      </c>
      <c r="BI621" s="242">
        <f>IF(N621="nulová",J621,0)</f>
        <v>0</v>
      </c>
      <c r="BJ621" s="19" t="s">
        <v>89</v>
      </c>
      <c r="BK621" s="242">
        <f>ROUND(I621*H621,2)</f>
        <v>0</v>
      </c>
      <c r="BL621" s="19" t="s">
        <v>374</v>
      </c>
      <c r="BM621" s="241" t="s">
        <v>1304</v>
      </c>
    </row>
    <row r="622" s="13" customFormat="1">
      <c r="A622" s="13"/>
      <c r="B622" s="243"/>
      <c r="C622" s="244"/>
      <c r="D622" s="245" t="s">
        <v>288</v>
      </c>
      <c r="E622" s="246" t="s">
        <v>229</v>
      </c>
      <c r="F622" s="247" t="s">
        <v>1305</v>
      </c>
      <c r="G622" s="244"/>
      <c r="H622" s="248">
        <v>113.09999999999999</v>
      </c>
      <c r="I622" s="249"/>
      <c r="J622" s="244"/>
      <c r="K622" s="244"/>
      <c r="L622" s="250"/>
      <c r="M622" s="251"/>
      <c r="N622" s="252"/>
      <c r="O622" s="252"/>
      <c r="P622" s="252"/>
      <c r="Q622" s="252"/>
      <c r="R622" s="252"/>
      <c r="S622" s="252"/>
      <c r="T622" s="25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4" t="s">
        <v>288</v>
      </c>
      <c r="AU622" s="254" t="s">
        <v>91</v>
      </c>
      <c r="AV622" s="13" t="s">
        <v>91</v>
      </c>
      <c r="AW622" s="13" t="s">
        <v>42</v>
      </c>
      <c r="AX622" s="13" t="s">
        <v>89</v>
      </c>
      <c r="AY622" s="254" t="s">
        <v>280</v>
      </c>
    </row>
    <row r="623" s="2" customFormat="1" ht="36" customHeight="1">
      <c r="A623" s="41"/>
      <c r="B623" s="42"/>
      <c r="C623" s="230" t="s">
        <v>1306</v>
      </c>
      <c r="D623" s="230" t="s">
        <v>282</v>
      </c>
      <c r="E623" s="231" t="s">
        <v>1307</v>
      </c>
      <c r="F623" s="232" t="s">
        <v>1308</v>
      </c>
      <c r="G623" s="233" t="s">
        <v>201</v>
      </c>
      <c r="H623" s="234">
        <v>113.09999999999999</v>
      </c>
      <c r="I623" s="235"/>
      <c r="J623" s="236">
        <f>ROUND(I623*H623,2)</f>
        <v>0</v>
      </c>
      <c r="K623" s="232" t="s">
        <v>285</v>
      </c>
      <c r="L623" s="47"/>
      <c r="M623" s="237" t="s">
        <v>44</v>
      </c>
      <c r="N623" s="238" t="s">
        <v>53</v>
      </c>
      <c r="O623" s="87"/>
      <c r="P623" s="239">
        <f>O623*H623</f>
        <v>0</v>
      </c>
      <c r="Q623" s="239">
        <v>0.0050499999999999998</v>
      </c>
      <c r="R623" s="239">
        <f>Q623*H623</f>
        <v>0.57115499999999997</v>
      </c>
      <c r="S623" s="239">
        <v>0</v>
      </c>
      <c r="T623" s="240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41" t="s">
        <v>374</v>
      </c>
      <c r="AT623" s="241" t="s">
        <v>282</v>
      </c>
      <c r="AU623" s="241" t="s">
        <v>91</v>
      </c>
      <c r="AY623" s="19" t="s">
        <v>280</v>
      </c>
      <c r="BE623" s="242">
        <f>IF(N623="základní",J623,0)</f>
        <v>0</v>
      </c>
      <c r="BF623" s="242">
        <f>IF(N623="snížená",J623,0)</f>
        <v>0</v>
      </c>
      <c r="BG623" s="242">
        <f>IF(N623="zákl. přenesená",J623,0)</f>
        <v>0</v>
      </c>
      <c r="BH623" s="242">
        <f>IF(N623="sníž. přenesená",J623,0)</f>
        <v>0</v>
      </c>
      <c r="BI623" s="242">
        <f>IF(N623="nulová",J623,0)</f>
        <v>0</v>
      </c>
      <c r="BJ623" s="19" t="s">
        <v>89</v>
      </c>
      <c r="BK623" s="242">
        <f>ROUND(I623*H623,2)</f>
        <v>0</v>
      </c>
      <c r="BL623" s="19" t="s">
        <v>374</v>
      </c>
      <c r="BM623" s="241" t="s">
        <v>1309</v>
      </c>
    </row>
    <row r="624" s="13" customFormat="1">
      <c r="A624" s="13"/>
      <c r="B624" s="243"/>
      <c r="C624" s="244"/>
      <c r="D624" s="245" t="s">
        <v>288</v>
      </c>
      <c r="E624" s="246" t="s">
        <v>44</v>
      </c>
      <c r="F624" s="247" t="s">
        <v>229</v>
      </c>
      <c r="G624" s="244"/>
      <c r="H624" s="248">
        <v>113.09999999999999</v>
      </c>
      <c r="I624" s="249"/>
      <c r="J624" s="244"/>
      <c r="K624" s="244"/>
      <c r="L624" s="250"/>
      <c r="M624" s="251"/>
      <c r="N624" s="252"/>
      <c r="O624" s="252"/>
      <c r="P624" s="252"/>
      <c r="Q624" s="252"/>
      <c r="R624" s="252"/>
      <c r="S624" s="252"/>
      <c r="T624" s="25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4" t="s">
        <v>288</v>
      </c>
      <c r="AU624" s="254" t="s">
        <v>91</v>
      </c>
      <c r="AV624" s="13" t="s">
        <v>91</v>
      </c>
      <c r="AW624" s="13" t="s">
        <v>42</v>
      </c>
      <c r="AX624" s="13" t="s">
        <v>89</v>
      </c>
      <c r="AY624" s="254" t="s">
        <v>280</v>
      </c>
    </row>
    <row r="625" s="2" customFormat="1" ht="16.5" customHeight="1">
      <c r="A625" s="41"/>
      <c r="B625" s="42"/>
      <c r="C625" s="266" t="s">
        <v>1310</v>
      </c>
      <c r="D625" s="266" t="s">
        <v>329</v>
      </c>
      <c r="E625" s="267" t="s">
        <v>1311</v>
      </c>
      <c r="F625" s="268" t="s">
        <v>1312</v>
      </c>
      <c r="G625" s="269" t="s">
        <v>201</v>
      </c>
      <c r="H625" s="270">
        <v>124.41</v>
      </c>
      <c r="I625" s="271"/>
      <c r="J625" s="272">
        <f>ROUND(I625*H625,2)</f>
        <v>0</v>
      </c>
      <c r="K625" s="268" t="s">
        <v>44</v>
      </c>
      <c r="L625" s="273"/>
      <c r="M625" s="274" t="s">
        <v>44</v>
      </c>
      <c r="N625" s="275" t="s">
        <v>53</v>
      </c>
      <c r="O625" s="87"/>
      <c r="P625" s="239">
        <f>O625*H625</f>
        <v>0</v>
      </c>
      <c r="Q625" s="239">
        <v>0.0097999999999999997</v>
      </c>
      <c r="R625" s="239">
        <f>Q625*H625</f>
        <v>1.2192179999999999</v>
      </c>
      <c r="S625" s="239">
        <v>0</v>
      </c>
      <c r="T625" s="240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41" t="s">
        <v>455</v>
      </c>
      <c r="AT625" s="241" t="s">
        <v>329</v>
      </c>
      <c r="AU625" s="241" t="s">
        <v>91</v>
      </c>
      <c r="AY625" s="19" t="s">
        <v>280</v>
      </c>
      <c r="BE625" s="242">
        <f>IF(N625="základní",J625,0)</f>
        <v>0</v>
      </c>
      <c r="BF625" s="242">
        <f>IF(N625="snížená",J625,0)</f>
        <v>0</v>
      </c>
      <c r="BG625" s="242">
        <f>IF(N625="zákl. přenesená",J625,0)</f>
        <v>0</v>
      </c>
      <c r="BH625" s="242">
        <f>IF(N625="sníž. přenesená",J625,0)</f>
        <v>0</v>
      </c>
      <c r="BI625" s="242">
        <f>IF(N625="nulová",J625,0)</f>
        <v>0</v>
      </c>
      <c r="BJ625" s="19" t="s">
        <v>89</v>
      </c>
      <c r="BK625" s="242">
        <f>ROUND(I625*H625,2)</f>
        <v>0</v>
      </c>
      <c r="BL625" s="19" t="s">
        <v>374</v>
      </c>
      <c r="BM625" s="241" t="s">
        <v>1313</v>
      </c>
    </row>
    <row r="626" s="13" customFormat="1">
      <c r="A626" s="13"/>
      <c r="B626" s="243"/>
      <c r="C626" s="244"/>
      <c r="D626" s="245" t="s">
        <v>288</v>
      </c>
      <c r="E626" s="244"/>
      <c r="F626" s="247" t="s">
        <v>1314</v>
      </c>
      <c r="G626" s="244"/>
      <c r="H626" s="248">
        <v>124.41</v>
      </c>
      <c r="I626" s="249"/>
      <c r="J626" s="244"/>
      <c r="K626" s="244"/>
      <c r="L626" s="250"/>
      <c r="M626" s="251"/>
      <c r="N626" s="252"/>
      <c r="O626" s="252"/>
      <c r="P626" s="252"/>
      <c r="Q626" s="252"/>
      <c r="R626" s="252"/>
      <c r="S626" s="252"/>
      <c r="T626" s="25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4" t="s">
        <v>288</v>
      </c>
      <c r="AU626" s="254" t="s">
        <v>91</v>
      </c>
      <c r="AV626" s="13" t="s">
        <v>91</v>
      </c>
      <c r="AW626" s="13" t="s">
        <v>4</v>
      </c>
      <c r="AX626" s="13" t="s">
        <v>89</v>
      </c>
      <c r="AY626" s="254" t="s">
        <v>280</v>
      </c>
    </row>
    <row r="627" s="2" customFormat="1" ht="24" customHeight="1">
      <c r="A627" s="41"/>
      <c r="B627" s="42"/>
      <c r="C627" s="230" t="s">
        <v>1315</v>
      </c>
      <c r="D627" s="230" t="s">
        <v>282</v>
      </c>
      <c r="E627" s="231" t="s">
        <v>1316</v>
      </c>
      <c r="F627" s="232" t="s">
        <v>1317</v>
      </c>
      <c r="G627" s="233" t="s">
        <v>201</v>
      </c>
      <c r="H627" s="234">
        <v>1.5</v>
      </c>
      <c r="I627" s="235"/>
      <c r="J627" s="236">
        <f>ROUND(I627*H627,2)</f>
        <v>0</v>
      </c>
      <c r="K627" s="232" t="s">
        <v>285</v>
      </c>
      <c r="L627" s="47"/>
      <c r="M627" s="237" t="s">
        <v>44</v>
      </c>
      <c r="N627" s="238" t="s">
        <v>53</v>
      </c>
      <c r="O627" s="87"/>
      <c r="P627" s="239">
        <f>O627*H627</f>
        <v>0</v>
      </c>
      <c r="Q627" s="239">
        <v>0.00051999999999999995</v>
      </c>
      <c r="R627" s="239">
        <f>Q627*H627</f>
        <v>0.00077999999999999988</v>
      </c>
      <c r="S627" s="239">
        <v>0</v>
      </c>
      <c r="T627" s="240">
        <f>S627*H627</f>
        <v>0</v>
      </c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R627" s="241" t="s">
        <v>286</v>
      </c>
      <c r="AT627" s="241" t="s">
        <v>282</v>
      </c>
      <c r="AU627" s="241" t="s">
        <v>91</v>
      </c>
      <c r="AY627" s="19" t="s">
        <v>280</v>
      </c>
      <c r="BE627" s="242">
        <f>IF(N627="základní",J627,0)</f>
        <v>0</v>
      </c>
      <c r="BF627" s="242">
        <f>IF(N627="snížená",J627,0)</f>
        <v>0</v>
      </c>
      <c r="BG627" s="242">
        <f>IF(N627="zákl. přenesená",J627,0)</f>
        <v>0</v>
      </c>
      <c r="BH627" s="242">
        <f>IF(N627="sníž. přenesená",J627,0)</f>
        <v>0</v>
      </c>
      <c r="BI627" s="242">
        <f>IF(N627="nulová",J627,0)</f>
        <v>0</v>
      </c>
      <c r="BJ627" s="19" t="s">
        <v>89</v>
      </c>
      <c r="BK627" s="242">
        <f>ROUND(I627*H627,2)</f>
        <v>0</v>
      </c>
      <c r="BL627" s="19" t="s">
        <v>286</v>
      </c>
      <c r="BM627" s="241" t="s">
        <v>1318</v>
      </c>
    </row>
    <row r="628" s="13" customFormat="1">
      <c r="A628" s="13"/>
      <c r="B628" s="243"/>
      <c r="C628" s="244"/>
      <c r="D628" s="245" t="s">
        <v>288</v>
      </c>
      <c r="E628" s="246" t="s">
        <v>44</v>
      </c>
      <c r="F628" s="247" t="s">
        <v>1319</v>
      </c>
      <c r="G628" s="244"/>
      <c r="H628" s="248">
        <v>1.5</v>
      </c>
      <c r="I628" s="249"/>
      <c r="J628" s="244"/>
      <c r="K628" s="244"/>
      <c r="L628" s="250"/>
      <c r="M628" s="251"/>
      <c r="N628" s="252"/>
      <c r="O628" s="252"/>
      <c r="P628" s="252"/>
      <c r="Q628" s="252"/>
      <c r="R628" s="252"/>
      <c r="S628" s="252"/>
      <c r="T628" s="25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4" t="s">
        <v>288</v>
      </c>
      <c r="AU628" s="254" t="s">
        <v>91</v>
      </c>
      <c r="AV628" s="13" t="s">
        <v>91</v>
      </c>
      <c r="AW628" s="13" t="s">
        <v>42</v>
      </c>
      <c r="AX628" s="13" t="s">
        <v>89</v>
      </c>
      <c r="AY628" s="254" t="s">
        <v>280</v>
      </c>
    </row>
    <row r="629" s="2" customFormat="1" ht="24" customHeight="1">
      <c r="A629" s="41"/>
      <c r="B629" s="42"/>
      <c r="C629" s="266" t="s">
        <v>1320</v>
      </c>
      <c r="D629" s="266" t="s">
        <v>329</v>
      </c>
      <c r="E629" s="267" t="s">
        <v>1321</v>
      </c>
      <c r="F629" s="268" t="s">
        <v>1322</v>
      </c>
      <c r="G629" s="269" t="s">
        <v>201</v>
      </c>
      <c r="H629" s="270">
        <v>1.6499999999999999</v>
      </c>
      <c r="I629" s="271"/>
      <c r="J629" s="272">
        <f>ROUND(I629*H629,2)</f>
        <v>0</v>
      </c>
      <c r="K629" s="268" t="s">
        <v>285</v>
      </c>
      <c r="L629" s="273"/>
      <c r="M629" s="274" t="s">
        <v>44</v>
      </c>
      <c r="N629" s="275" t="s">
        <v>53</v>
      </c>
      <c r="O629" s="87"/>
      <c r="P629" s="239">
        <f>O629*H629</f>
        <v>0</v>
      </c>
      <c r="Q629" s="239">
        <v>0.01</v>
      </c>
      <c r="R629" s="239">
        <f>Q629*H629</f>
        <v>0.016500000000000001</v>
      </c>
      <c r="S629" s="239">
        <v>0</v>
      </c>
      <c r="T629" s="240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41" t="s">
        <v>323</v>
      </c>
      <c r="AT629" s="241" t="s">
        <v>329</v>
      </c>
      <c r="AU629" s="241" t="s">
        <v>91</v>
      </c>
      <c r="AY629" s="19" t="s">
        <v>280</v>
      </c>
      <c r="BE629" s="242">
        <f>IF(N629="základní",J629,0)</f>
        <v>0</v>
      </c>
      <c r="BF629" s="242">
        <f>IF(N629="snížená",J629,0)</f>
        <v>0</v>
      </c>
      <c r="BG629" s="242">
        <f>IF(N629="zákl. přenesená",J629,0)</f>
        <v>0</v>
      </c>
      <c r="BH629" s="242">
        <f>IF(N629="sníž. přenesená",J629,0)</f>
        <v>0</v>
      </c>
      <c r="BI629" s="242">
        <f>IF(N629="nulová",J629,0)</f>
        <v>0</v>
      </c>
      <c r="BJ629" s="19" t="s">
        <v>89</v>
      </c>
      <c r="BK629" s="242">
        <f>ROUND(I629*H629,2)</f>
        <v>0</v>
      </c>
      <c r="BL629" s="19" t="s">
        <v>286</v>
      </c>
      <c r="BM629" s="241" t="s">
        <v>1323</v>
      </c>
    </row>
    <row r="630" s="13" customFormat="1">
      <c r="A630" s="13"/>
      <c r="B630" s="243"/>
      <c r="C630" s="244"/>
      <c r="D630" s="245" t="s">
        <v>288</v>
      </c>
      <c r="E630" s="244"/>
      <c r="F630" s="247" t="s">
        <v>1324</v>
      </c>
      <c r="G630" s="244"/>
      <c r="H630" s="248">
        <v>1.6499999999999999</v>
      </c>
      <c r="I630" s="249"/>
      <c r="J630" s="244"/>
      <c r="K630" s="244"/>
      <c r="L630" s="250"/>
      <c r="M630" s="251"/>
      <c r="N630" s="252"/>
      <c r="O630" s="252"/>
      <c r="P630" s="252"/>
      <c r="Q630" s="252"/>
      <c r="R630" s="252"/>
      <c r="S630" s="252"/>
      <c r="T630" s="25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4" t="s">
        <v>288</v>
      </c>
      <c r="AU630" s="254" t="s">
        <v>91</v>
      </c>
      <c r="AV630" s="13" t="s">
        <v>91</v>
      </c>
      <c r="AW630" s="13" t="s">
        <v>4</v>
      </c>
      <c r="AX630" s="13" t="s">
        <v>89</v>
      </c>
      <c r="AY630" s="254" t="s">
        <v>280</v>
      </c>
    </row>
    <row r="631" s="2" customFormat="1" ht="24" customHeight="1">
      <c r="A631" s="41"/>
      <c r="B631" s="42"/>
      <c r="C631" s="230" t="s">
        <v>1325</v>
      </c>
      <c r="D631" s="230" t="s">
        <v>282</v>
      </c>
      <c r="E631" s="231" t="s">
        <v>1326</v>
      </c>
      <c r="F631" s="232" t="s">
        <v>1327</v>
      </c>
      <c r="G631" s="233" t="s">
        <v>218</v>
      </c>
      <c r="H631" s="234">
        <v>26.5</v>
      </c>
      <c r="I631" s="235"/>
      <c r="J631" s="236">
        <f>ROUND(I631*H631,2)</f>
        <v>0</v>
      </c>
      <c r="K631" s="232" t="s">
        <v>285</v>
      </c>
      <c r="L631" s="47"/>
      <c r="M631" s="237" t="s">
        <v>44</v>
      </c>
      <c r="N631" s="238" t="s">
        <v>53</v>
      </c>
      <c r="O631" s="87"/>
      <c r="P631" s="239">
        <f>O631*H631</f>
        <v>0</v>
      </c>
      <c r="Q631" s="239">
        <v>0.00031</v>
      </c>
      <c r="R631" s="239">
        <f>Q631*H631</f>
        <v>0.0082150000000000001</v>
      </c>
      <c r="S631" s="239">
        <v>0</v>
      </c>
      <c r="T631" s="240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41" t="s">
        <v>374</v>
      </c>
      <c r="AT631" s="241" t="s">
        <v>282</v>
      </c>
      <c r="AU631" s="241" t="s">
        <v>91</v>
      </c>
      <c r="AY631" s="19" t="s">
        <v>280</v>
      </c>
      <c r="BE631" s="242">
        <f>IF(N631="základní",J631,0)</f>
        <v>0</v>
      </c>
      <c r="BF631" s="242">
        <f>IF(N631="snížená",J631,0)</f>
        <v>0</v>
      </c>
      <c r="BG631" s="242">
        <f>IF(N631="zákl. přenesená",J631,0)</f>
        <v>0</v>
      </c>
      <c r="BH631" s="242">
        <f>IF(N631="sníž. přenesená",J631,0)</f>
        <v>0</v>
      </c>
      <c r="BI631" s="242">
        <f>IF(N631="nulová",J631,0)</f>
        <v>0</v>
      </c>
      <c r="BJ631" s="19" t="s">
        <v>89</v>
      </c>
      <c r="BK631" s="242">
        <f>ROUND(I631*H631,2)</f>
        <v>0</v>
      </c>
      <c r="BL631" s="19" t="s">
        <v>374</v>
      </c>
      <c r="BM631" s="241" t="s">
        <v>1328</v>
      </c>
    </row>
    <row r="632" s="13" customFormat="1">
      <c r="A632" s="13"/>
      <c r="B632" s="243"/>
      <c r="C632" s="244"/>
      <c r="D632" s="245" t="s">
        <v>288</v>
      </c>
      <c r="E632" s="246" t="s">
        <v>44</v>
      </c>
      <c r="F632" s="247" t="s">
        <v>1329</v>
      </c>
      <c r="G632" s="244"/>
      <c r="H632" s="248">
        <v>6.4000000000000004</v>
      </c>
      <c r="I632" s="249"/>
      <c r="J632" s="244"/>
      <c r="K632" s="244"/>
      <c r="L632" s="250"/>
      <c r="M632" s="251"/>
      <c r="N632" s="252"/>
      <c r="O632" s="252"/>
      <c r="P632" s="252"/>
      <c r="Q632" s="252"/>
      <c r="R632" s="252"/>
      <c r="S632" s="252"/>
      <c r="T632" s="25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4" t="s">
        <v>288</v>
      </c>
      <c r="AU632" s="254" t="s">
        <v>91</v>
      </c>
      <c r="AV632" s="13" t="s">
        <v>91</v>
      </c>
      <c r="AW632" s="13" t="s">
        <v>42</v>
      </c>
      <c r="AX632" s="13" t="s">
        <v>82</v>
      </c>
      <c r="AY632" s="254" t="s">
        <v>280</v>
      </c>
    </row>
    <row r="633" s="13" customFormat="1">
      <c r="A633" s="13"/>
      <c r="B633" s="243"/>
      <c r="C633" s="244"/>
      <c r="D633" s="245" t="s">
        <v>288</v>
      </c>
      <c r="E633" s="246" t="s">
        <v>44</v>
      </c>
      <c r="F633" s="247" t="s">
        <v>1330</v>
      </c>
      <c r="G633" s="244"/>
      <c r="H633" s="248">
        <v>4.2000000000000002</v>
      </c>
      <c r="I633" s="249"/>
      <c r="J633" s="244"/>
      <c r="K633" s="244"/>
      <c r="L633" s="250"/>
      <c r="M633" s="251"/>
      <c r="N633" s="252"/>
      <c r="O633" s="252"/>
      <c r="P633" s="252"/>
      <c r="Q633" s="252"/>
      <c r="R633" s="252"/>
      <c r="S633" s="252"/>
      <c r="T633" s="25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4" t="s">
        <v>288</v>
      </c>
      <c r="AU633" s="254" t="s">
        <v>91</v>
      </c>
      <c r="AV633" s="13" t="s">
        <v>91</v>
      </c>
      <c r="AW633" s="13" t="s">
        <v>42</v>
      </c>
      <c r="AX633" s="13" t="s">
        <v>82</v>
      </c>
      <c r="AY633" s="254" t="s">
        <v>280</v>
      </c>
    </row>
    <row r="634" s="13" customFormat="1">
      <c r="A634" s="13"/>
      <c r="B634" s="243"/>
      <c r="C634" s="244"/>
      <c r="D634" s="245" t="s">
        <v>288</v>
      </c>
      <c r="E634" s="246" t="s">
        <v>44</v>
      </c>
      <c r="F634" s="247" t="s">
        <v>1242</v>
      </c>
      <c r="G634" s="244"/>
      <c r="H634" s="248">
        <v>0.90000000000000002</v>
      </c>
      <c r="I634" s="249"/>
      <c r="J634" s="244"/>
      <c r="K634" s="244"/>
      <c r="L634" s="250"/>
      <c r="M634" s="251"/>
      <c r="N634" s="252"/>
      <c r="O634" s="252"/>
      <c r="P634" s="252"/>
      <c r="Q634" s="252"/>
      <c r="R634" s="252"/>
      <c r="S634" s="252"/>
      <c r="T634" s="25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4" t="s">
        <v>288</v>
      </c>
      <c r="AU634" s="254" t="s">
        <v>91</v>
      </c>
      <c r="AV634" s="13" t="s">
        <v>91</v>
      </c>
      <c r="AW634" s="13" t="s">
        <v>42</v>
      </c>
      <c r="AX634" s="13" t="s">
        <v>82</v>
      </c>
      <c r="AY634" s="254" t="s">
        <v>280</v>
      </c>
    </row>
    <row r="635" s="13" customFormat="1">
      <c r="A635" s="13"/>
      <c r="B635" s="243"/>
      <c r="C635" s="244"/>
      <c r="D635" s="245" t="s">
        <v>288</v>
      </c>
      <c r="E635" s="246" t="s">
        <v>44</v>
      </c>
      <c r="F635" s="247" t="s">
        <v>1331</v>
      </c>
      <c r="G635" s="244"/>
      <c r="H635" s="248">
        <v>3.7999999999999998</v>
      </c>
      <c r="I635" s="249"/>
      <c r="J635" s="244"/>
      <c r="K635" s="244"/>
      <c r="L635" s="250"/>
      <c r="M635" s="251"/>
      <c r="N635" s="252"/>
      <c r="O635" s="252"/>
      <c r="P635" s="252"/>
      <c r="Q635" s="252"/>
      <c r="R635" s="252"/>
      <c r="S635" s="252"/>
      <c r="T635" s="25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4" t="s">
        <v>288</v>
      </c>
      <c r="AU635" s="254" t="s">
        <v>91</v>
      </c>
      <c r="AV635" s="13" t="s">
        <v>91</v>
      </c>
      <c r="AW635" s="13" t="s">
        <v>42</v>
      </c>
      <c r="AX635" s="13" t="s">
        <v>82</v>
      </c>
      <c r="AY635" s="254" t="s">
        <v>280</v>
      </c>
    </row>
    <row r="636" s="13" customFormat="1">
      <c r="A636" s="13"/>
      <c r="B636" s="243"/>
      <c r="C636" s="244"/>
      <c r="D636" s="245" t="s">
        <v>288</v>
      </c>
      <c r="E636" s="246" t="s">
        <v>44</v>
      </c>
      <c r="F636" s="247" t="s">
        <v>1332</v>
      </c>
      <c r="G636" s="244"/>
      <c r="H636" s="248">
        <v>2.2000000000000002</v>
      </c>
      <c r="I636" s="249"/>
      <c r="J636" s="244"/>
      <c r="K636" s="244"/>
      <c r="L636" s="250"/>
      <c r="M636" s="251"/>
      <c r="N636" s="252"/>
      <c r="O636" s="252"/>
      <c r="P636" s="252"/>
      <c r="Q636" s="252"/>
      <c r="R636" s="252"/>
      <c r="S636" s="252"/>
      <c r="T636" s="25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4" t="s">
        <v>288</v>
      </c>
      <c r="AU636" s="254" t="s">
        <v>91</v>
      </c>
      <c r="AV636" s="13" t="s">
        <v>91</v>
      </c>
      <c r="AW636" s="13" t="s">
        <v>42</v>
      </c>
      <c r="AX636" s="13" t="s">
        <v>82</v>
      </c>
      <c r="AY636" s="254" t="s">
        <v>280</v>
      </c>
    </row>
    <row r="637" s="13" customFormat="1">
      <c r="A637" s="13"/>
      <c r="B637" s="243"/>
      <c r="C637" s="244"/>
      <c r="D637" s="245" t="s">
        <v>288</v>
      </c>
      <c r="E637" s="246" t="s">
        <v>44</v>
      </c>
      <c r="F637" s="247" t="s">
        <v>1333</v>
      </c>
      <c r="G637" s="244"/>
      <c r="H637" s="248">
        <v>4</v>
      </c>
      <c r="I637" s="249"/>
      <c r="J637" s="244"/>
      <c r="K637" s="244"/>
      <c r="L637" s="250"/>
      <c r="M637" s="251"/>
      <c r="N637" s="252"/>
      <c r="O637" s="252"/>
      <c r="P637" s="252"/>
      <c r="Q637" s="252"/>
      <c r="R637" s="252"/>
      <c r="S637" s="252"/>
      <c r="T637" s="25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4" t="s">
        <v>288</v>
      </c>
      <c r="AU637" s="254" t="s">
        <v>91</v>
      </c>
      <c r="AV637" s="13" t="s">
        <v>91</v>
      </c>
      <c r="AW637" s="13" t="s">
        <v>42</v>
      </c>
      <c r="AX637" s="13" t="s">
        <v>82</v>
      </c>
      <c r="AY637" s="254" t="s">
        <v>280</v>
      </c>
    </row>
    <row r="638" s="13" customFormat="1">
      <c r="A638" s="13"/>
      <c r="B638" s="243"/>
      <c r="C638" s="244"/>
      <c r="D638" s="245" t="s">
        <v>288</v>
      </c>
      <c r="E638" s="246" t="s">
        <v>44</v>
      </c>
      <c r="F638" s="247" t="s">
        <v>1334</v>
      </c>
      <c r="G638" s="244"/>
      <c r="H638" s="248">
        <v>5</v>
      </c>
      <c r="I638" s="249"/>
      <c r="J638" s="244"/>
      <c r="K638" s="244"/>
      <c r="L638" s="250"/>
      <c r="M638" s="251"/>
      <c r="N638" s="252"/>
      <c r="O638" s="252"/>
      <c r="P638" s="252"/>
      <c r="Q638" s="252"/>
      <c r="R638" s="252"/>
      <c r="S638" s="252"/>
      <c r="T638" s="25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4" t="s">
        <v>288</v>
      </c>
      <c r="AU638" s="254" t="s">
        <v>91</v>
      </c>
      <c r="AV638" s="13" t="s">
        <v>91</v>
      </c>
      <c r="AW638" s="13" t="s">
        <v>42</v>
      </c>
      <c r="AX638" s="13" t="s">
        <v>82</v>
      </c>
      <c r="AY638" s="254" t="s">
        <v>280</v>
      </c>
    </row>
    <row r="639" s="14" customFormat="1">
      <c r="A639" s="14"/>
      <c r="B639" s="255"/>
      <c r="C639" s="256"/>
      <c r="D639" s="245" t="s">
        <v>288</v>
      </c>
      <c r="E639" s="257" t="s">
        <v>44</v>
      </c>
      <c r="F639" s="258" t="s">
        <v>292</v>
      </c>
      <c r="G639" s="256"/>
      <c r="H639" s="259">
        <v>26.5</v>
      </c>
      <c r="I639" s="260"/>
      <c r="J639" s="256"/>
      <c r="K639" s="256"/>
      <c r="L639" s="261"/>
      <c r="M639" s="262"/>
      <c r="N639" s="263"/>
      <c r="O639" s="263"/>
      <c r="P639" s="263"/>
      <c r="Q639" s="263"/>
      <c r="R639" s="263"/>
      <c r="S639" s="263"/>
      <c r="T639" s="26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5" t="s">
        <v>288</v>
      </c>
      <c r="AU639" s="265" t="s">
        <v>91</v>
      </c>
      <c r="AV639" s="14" t="s">
        <v>286</v>
      </c>
      <c r="AW639" s="14" t="s">
        <v>42</v>
      </c>
      <c r="AX639" s="14" t="s">
        <v>89</v>
      </c>
      <c r="AY639" s="265" t="s">
        <v>280</v>
      </c>
    </row>
    <row r="640" s="2" customFormat="1" ht="24" customHeight="1">
      <c r="A640" s="41"/>
      <c r="B640" s="42"/>
      <c r="C640" s="230" t="s">
        <v>1335</v>
      </c>
      <c r="D640" s="230" t="s">
        <v>282</v>
      </c>
      <c r="E640" s="231" t="s">
        <v>1336</v>
      </c>
      <c r="F640" s="232" t="s">
        <v>1337</v>
      </c>
      <c r="G640" s="233" t="s">
        <v>218</v>
      </c>
      <c r="H640" s="234">
        <v>55.600000000000001</v>
      </c>
      <c r="I640" s="235"/>
      <c r="J640" s="236">
        <f>ROUND(I640*H640,2)</f>
        <v>0</v>
      </c>
      <c r="K640" s="232" t="s">
        <v>285</v>
      </c>
      <c r="L640" s="47"/>
      <c r="M640" s="237" t="s">
        <v>44</v>
      </c>
      <c r="N640" s="238" t="s">
        <v>53</v>
      </c>
      <c r="O640" s="87"/>
      <c r="P640" s="239">
        <f>O640*H640</f>
        <v>0</v>
      </c>
      <c r="Q640" s="239">
        <v>0.00025999999999999998</v>
      </c>
      <c r="R640" s="239">
        <f>Q640*H640</f>
        <v>0.014455999999999998</v>
      </c>
      <c r="S640" s="239">
        <v>0</v>
      </c>
      <c r="T640" s="240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41" t="s">
        <v>374</v>
      </c>
      <c r="AT640" s="241" t="s">
        <v>282</v>
      </c>
      <c r="AU640" s="241" t="s">
        <v>91</v>
      </c>
      <c r="AY640" s="19" t="s">
        <v>280</v>
      </c>
      <c r="BE640" s="242">
        <f>IF(N640="základní",J640,0)</f>
        <v>0</v>
      </c>
      <c r="BF640" s="242">
        <f>IF(N640="snížená",J640,0)</f>
        <v>0</v>
      </c>
      <c r="BG640" s="242">
        <f>IF(N640="zákl. přenesená",J640,0)</f>
        <v>0</v>
      </c>
      <c r="BH640" s="242">
        <f>IF(N640="sníž. přenesená",J640,0)</f>
        <v>0</v>
      </c>
      <c r="BI640" s="242">
        <f>IF(N640="nulová",J640,0)</f>
        <v>0</v>
      </c>
      <c r="BJ640" s="19" t="s">
        <v>89</v>
      </c>
      <c r="BK640" s="242">
        <f>ROUND(I640*H640,2)</f>
        <v>0</v>
      </c>
      <c r="BL640" s="19" t="s">
        <v>374</v>
      </c>
      <c r="BM640" s="241" t="s">
        <v>1338</v>
      </c>
    </row>
    <row r="641" s="2" customFormat="1" ht="24" customHeight="1">
      <c r="A641" s="41"/>
      <c r="B641" s="42"/>
      <c r="C641" s="230" t="s">
        <v>1339</v>
      </c>
      <c r="D641" s="230" t="s">
        <v>282</v>
      </c>
      <c r="E641" s="231" t="s">
        <v>1340</v>
      </c>
      <c r="F641" s="232" t="s">
        <v>1341</v>
      </c>
      <c r="G641" s="233" t="s">
        <v>218</v>
      </c>
      <c r="H641" s="234">
        <v>17.600000000000001</v>
      </c>
      <c r="I641" s="235"/>
      <c r="J641" s="236">
        <f>ROUND(I641*H641,2)</f>
        <v>0</v>
      </c>
      <c r="K641" s="232" t="s">
        <v>285</v>
      </c>
      <c r="L641" s="47"/>
      <c r="M641" s="237" t="s">
        <v>44</v>
      </c>
      <c r="N641" s="238" t="s">
        <v>53</v>
      </c>
      <c r="O641" s="87"/>
      <c r="P641" s="239">
        <f>O641*H641</f>
        <v>0</v>
      </c>
      <c r="Q641" s="239">
        <v>0.00095</v>
      </c>
      <c r="R641" s="239">
        <f>Q641*H641</f>
        <v>0.016720000000000002</v>
      </c>
      <c r="S641" s="239">
        <v>0</v>
      </c>
      <c r="T641" s="240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41" t="s">
        <v>374</v>
      </c>
      <c r="AT641" s="241" t="s">
        <v>282</v>
      </c>
      <c r="AU641" s="241" t="s">
        <v>91</v>
      </c>
      <c r="AY641" s="19" t="s">
        <v>280</v>
      </c>
      <c r="BE641" s="242">
        <f>IF(N641="základní",J641,0)</f>
        <v>0</v>
      </c>
      <c r="BF641" s="242">
        <f>IF(N641="snížená",J641,0)</f>
        <v>0</v>
      </c>
      <c r="BG641" s="242">
        <f>IF(N641="zákl. přenesená",J641,0)</f>
        <v>0</v>
      </c>
      <c r="BH641" s="242">
        <f>IF(N641="sníž. přenesená",J641,0)</f>
        <v>0</v>
      </c>
      <c r="BI641" s="242">
        <f>IF(N641="nulová",J641,0)</f>
        <v>0</v>
      </c>
      <c r="BJ641" s="19" t="s">
        <v>89</v>
      </c>
      <c r="BK641" s="242">
        <f>ROUND(I641*H641,2)</f>
        <v>0</v>
      </c>
      <c r="BL641" s="19" t="s">
        <v>374</v>
      </c>
      <c r="BM641" s="241" t="s">
        <v>1342</v>
      </c>
    </row>
    <row r="642" s="13" customFormat="1">
      <c r="A642" s="13"/>
      <c r="B642" s="243"/>
      <c r="C642" s="244"/>
      <c r="D642" s="245" t="s">
        <v>288</v>
      </c>
      <c r="E642" s="246" t="s">
        <v>44</v>
      </c>
      <c r="F642" s="247" t="s">
        <v>1343</v>
      </c>
      <c r="G642" s="244"/>
      <c r="H642" s="248">
        <v>4.2000000000000002</v>
      </c>
      <c r="I642" s="249"/>
      <c r="J642" s="244"/>
      <c r="K642" s="244"/>
      <c r="L642" s="250"/>
      <c r="M642" s="251"/>
      <c r="N642" s="252"/>
      <c r="O642" s="252"/>
      <c r="P642" s="252"/>
      <c r="Q642" s="252"/>
      <c r="R642" s="252"/>
      <c r="S642" s="252"/>
      <c r="T642" s="25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4" t="s">
        <v>288</v>
      </c>
      <c r="AU642" s="254" t="s">
        <v>91</v>
      </c>
      <c r="AV642" s="13" t="s">
        <v>91</v>
      </c>
      <c r="AW642" s="13" t="s">
        <v>42</v>
      </c>
      <c r="AX642" s="13" t="s">
        <v>82</v>
      </c>
      <c r="AY642" s="254" t="s">
        <v>280</v>
      </c>
    </row>
    <row r="643" s="13" customFormat="1">
      <c r="A643" s="13"/>
      <c r="B643" s="243"/>
      <c r="C643" s="244"/>
      <c r="D643" s="245" t="s">
        <v>288</v>
      </c>
      <c r="E643" s="246" t="s">
        <v>44</v>
      </c>
      <c r="F643" s="247" t="s">
        <v>1330</v>
      </c>
      <c r="G643" s="244"/>
      <c r="H643" s="248">
        <v>4.2000000000000002</v>
      </c>
      <c r="I643" s="249"/>
      <c r="J643" s="244"/>
      <c r="K643" s="244"/>
      <c r="L643" s="250"/>
      <c r="M643" s="251"/>
      <c r="N643" s="252"/>
      <c r="O643" s="252"/>
      <c r="P643" s="252"/>
      <c r="Q643" s="252"/>
      <c r="R643" s="252"/>
      <c r="S643" s="252"/>
      <c r="T643" s="25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4" t="s">
        <v>288</v>
      </c>
      <c r="AU643" s="254" t="s">
        <v>91</v>
      </c>
      <c r="AV643" s="13" t="s">
        <v>91</v>
      </c>
      <c r="AW643" s="13" t="s">
        <v>42</v>
      </c>
      <c r="AX643" s="13" t="s">
        <v>82</v>
      </c>
      <c r="AY643" s="254" t="s">
        <v>280</v>
      </c>
    </row>
    <row r="644" s="13" customFormat="1">
      <c r="A644" s="13"/>
      <c r="B644" s="243"/>
      <c r="C644" s="244"/>
      <c r="D644" s="245" t="s">
        <v>288</v>
      </c>
      <c r="E644" s="246" t="s">
        <v>44</v>
      </c>
      <c r="F644" s="247" t="s">
        <v>1344</v>
      </c>
      <c r="G644" s="244"/>
      <c r="H644" s="248">
        <v>5</v>
      </c>
      <c r="I644" s="249"/>
      <c r="J644" s="244"/>
      <c r="K644" s="244"/>
      <c r="L644" s="250"/>
      <c r="M644" s="251"/>
      <c r="N644" s="252"/>
      <c r="O644" s="252"/>
      <c r="P644" s="252"/>
      <c r="Q644" s="252"/>
      <c r="R644" s="252"/>
      <c r="S644" s="252"/>
      <c r="T644" s="25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4" t="s">
        <v>288</v>
      </c>
      <c r="AU644" s="254" t="s">
        <v>91</v>
      </c>
      <c r="AV644" s="13" t="s">
        <v>91</v>
      </c>
      <c r="AW644" s="13" t="s">
        <v>42</v>
      </c>
      <c r="AX644" s="13" t="s">
        <v>82</v>
      </c>
      <c r="AY644" s="254" t="s">
        <v>280</v>
      </c>
    </row>
    <row r="645" s="13" customFormat="1">
      <c r="A645" s="13"/>
      <c r="B645" s="243"/>
      <c r="C645" s="244"/>
      <c r="D645" s="245" t="s">
        <v>288</v>
      </c>
      <c r="E645" s="246" t="s">
        <v>44</v>
      </c>
      <c r="F645" s="247" t="s">
        <v>1345</v>
      </c>
      <c r="G645" s="244"/>
      <c r="H645" s="248">
        <v>4.2000000000000002</v>
      </c>
      <c r="I645" s="249"/>
      <c r="J645" s="244"/>
      <c r="K645" s="244"/>
      <c r="L645" s="250"/>
      <c r="M645" s="251"/>
      <c r="N645" s="252"/>
      <c r="O645" s="252"/>
      <c r="P645" s="252"/>
      <c r="Q645" s="252"/>
      <c r="R645" s="252"/>
      <c r="S645" s="252"/>
      <c r="T645" s="25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4" t="s">
        <v>288</v>
      </c>
      <c r="AU645" s="254" t="s">
        <v>91</v>
      </c>
      <c r="AV645" s="13" t="s">
        <v>91</v>
      </c>
      <c r="AW645" s="13" t="s">
        <v>42</v>
      </c>
      <c r="AX645" s="13" t="s">
        <v>82</v>
      </c>
      <c r="AY645" s="254" t="s">
        <v>280</v>
      </c>
    </row>
    <row r="646" s="14" customFormat="1">
      <c r="A646" s="14"/>
      <c r="B646" s="255"/>
      <c r="C646" s="256"/>
      <c r="D646" s="245" t="s">
        <v>288</v>
      </c>
      <c r="E646" s="257" t="s">
        <v>44</v>
      </c>
      <c r="F646" s="258" t="s">
        <v>292</v>
      </c>
      <c r="G646" s="256"/>
      <c r="H646" s="259">
        <v>17.600000000000001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5" t="s">
        <v>288</v>
      </c>
      <c r="AU646" s="265" t="s">
        <v>91</v>
      </c>
      <c r="AV646" s="14" t="s">
        <v>286</v>
      </c>
      <c r="AW646" s="14" t="s">
        <v>42</v>
      </c>
      <c r="AX646" s="14" t="s">
        <v>89</v>
      </c>
      <c r="AY646" s="265" t="s">
        <v>280</v>
      </c>
    </row>
    <row r="647" s="2" customFormat="1" ht="16.5" customHeight="1">
      <c r="A647" s="41"/>
      <c r="B647" s="42"/>
      <c r="C647" s="266" t="s">
        <v>1346</v>
      </c>
      <c r="D647" s="266" t="s">
        <v>329</v>
      </c>
      <c r="E647" s="267" t="s">
        <v>1311</v>
      </c>
      <c r="F647" s="268" t="s">
        <v>1312</v>
      </c>
      <c r="G647" s="269" t="s">
        <v>201</v>
      </c>
      <c r="H647" s="270">
        <v>3.52</v>
      </c>
      <c r="I647" s="271"/>
      <c r="J647" s="272">
        <f>ROUND(I647*H647,2)</f>
        <v>0</v>
      </c>
      <c r="K647" s="268" t="s">
        <v>44</v>
      </c>
      <c r="L647" s="273"/>
      <c r="M647" s="274" t="s">
        <v>44</v>
      </c>
      <c r="N647" s="275" t="s">
        <v>53</v>
      </c>
      <c r="O647" s="87"/>
      <c r="P647" s="239">
        <f>O647*H647</f>
        <v>0</v>
      </c>
      <c r="Q647" s="239">
        <v>0.0097999999999999997</v>
      </c>
      <c r="R647" s="239">
        <f>Q647*H647</f>
        <v>0.034495999999999999</v>
      </c>
      <c r="S647" s="239">
        <v>0</v>
      </c>
      <c r="T647" s="240">
        <f>S647*H647</f>
        <v>0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R647" s="241" t="s">
        <v>455</v>
      </c>
      <c r="AT647" s="241" t="s">
        <v>329</v>
      </c>
      <c r="AU647" s="241" t="s">
        <v>91</v>
      </c>
      <c r="AY647" s="19" t="s">
        <v>280</v>
      </c>
      <c r="BE647" s="242">
        <f>IF(N647="základní",J647,0)</f>
        <v>0</v>
      </c>
      <c r="BF647" s="242">
        <f>IF(N647="snížená",J647,0)</f>
        <v>0</v>
      </c>
      <c r="BG647" s="242">
        <f>IF(N647="zákl. přenesená",J647,0)</f>
        <v>0</v>
      </c>
      <c r="BH647" s="242">
        <f>IF(N647="sníž. přenesená",J647,0)</f>
        <v>0</v>
      </c>
      <c r="BI647" s="242">
        <f>IF(N647="nulová",J647,0)</f>
        <v>0</v>
      </c>
      <c r="BJ647" s="19" t="s">
        <v>89</v>
      </c>
      <c r="BK647" s="242">
        <f>ROUND(I647*H647,2)</f>
        <v>0</v>
      </c>
      <c r="BL647" s="19" t="s">
        <v>374</v>
      </c>
      <c r="BM647" s="241" t="s">
        <v>1347</v>
      </c>
    </row>
    <row r="648" s="13" customFormat="1">
      <c r="A648" s="13"/>
      <c r="B648" s="243"/>
      <c r="C648" s="244"/>
      <c r="D648" s="245" t="s">
        <v>288</v>
      </c>
      <c r="E648" s="246" t="s">
        <v>44</v>
      </c>
      <c r="F648" s="247" t="s">
        <v>1348</v>
      </c>
      <c r="G648" s="244"/>
      <c r="H648" s="248">
        <v>3.52</v>
      </c>
      <c r="I648" s="249"/>
      <c r="J648" s="244"/>
      <c r="K648" s="244"/>
      <c r="L648" s="250"/>
      <c r="M648" s="251"/>
      <c r="N648" s="252"/>
      <c r="O648" s="252"/>
      <c r="P648" s="252"/>
      <c r="Q648" s="252"/>
      <c r="R648" s="252"/>
      <c r="S648" s="252"/>
      <c r="T648" s="25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4" t="s">
        <v>288</v>
      </c>
      <c r="AU648" s="254" t="s">
        <v>91</v>
      </c>
      <c r="AV648" s="13" t="s">
        <v>91</v>
      </c>
      <c r="AW648" s="13" t="s">
        <v>42</v>
      </c>
      <c r="AX648" s="13" t="s">
        <v>89</v>
      </c>
      <c r="AY648" s="254" t="s">
        <v>280</v>
      </c>
    </row>
    <row r="649" s="2" customFormat="1" ht="36" customHeight="1">
      <c r="A649" s="41"/>
      <c r="B649" s="42"/>
      <c r="C649" s="230" t="s">
        <v>1349</v>
      </c>
      <c r="D649" s="230" t="s">
        <v>282</v>
      </c>
      <c r="E649" s="231" t="s">
        <v>1350</v>
      </c>
      <c r="F649" s="232" t="s">
        <v>1351</v>
      </c>
      <c r="G649" s="233" t="s">
        <v>763</v>
      </c>
      <c r="H649" s="300"/>
      <c r="I649" s="235"/>
      <c r="J649" s="236">
        <f>ROUND(I649*H649,2)</f>
        <v>0</v>
      </c>
      <c r="K649" s="232" t="s">
        <v>285</v>
      </c>
      <c r="L649" s="47"/>
      <c r="M649" s="237" t="s">
        <v>44</v>
      </c>
      <c r="N649" s="238" t="s">
        <v>53</v>
      </c>
      <c r="O649" s="87"/>
      <c r="P649" s="239">
        <f>O649*H649</f>
        <v>0</v>
      </c>
      <c r="Q649" s="239">
        <v>0</v>
      </c>
      <c r="R649" s="239">
        <f>Q649*H649</f>
        <v>0</v>
      </c>
      <c r="S649" s="239">
        <v>0</v>
      </c>
      <c r="T649" s="240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41" t="s">
        <v>374</v>
      </c>
      <c r="AT649" s="241" t="s">
        <v>282</v>
      </c>
      <c r="AU649" s="241" t="s">
        <v>91</v>
      </c>
      <c r="AY649" s="19" t="s">
        <v>280</v>
      </c>
      <c r="BE649" s="242">
        <f>IF(N649="základní",J649,0)</f>
        <v>0</v>
      </c>
      <c r="BF649" s="242">
        <f>IF(N649="snížená",J649,0)</f>
        <v>0</v>
      </c>
      <c r="BG649" s="242">
        <f>IF(N649="zákl. přenesená",J649,0)</f>
        <v>0</v>
      </c>
      <c r="BH649" s="242">
        <f>IF(N649="sníž. přenesená",J649,0)</f>
        <v>0</v>
      </c>
      <c r="BI649" s="242">
        <f>IF(N649="nulová",J649,0)</f>
        <v>0</v>
      </c>
      <c r="BJ649" s="19" t="s">
        <v>89</v>
      </c>
      <c r="BK649" s="242">
        <f>ROUND(I649*H649,2)</f>
        <v>0</v>
      </c>
      <c r="BL649" s="19" t="s">
        <v>374</v>
      </c>
      <c r="BM649" s="241" t="s">
        <v>1352</v>
      </c>
    </row>
    <row r="650" s="12" customFormat="1" ht="22.8" customHeight="1">
      <c r="A650" s="12"/>
      <c r="B650" s="214"/>
      <c r="C650" s="215"/>
      <c r="D650" s="216" t="s">
        <v>81</v>
      </c>
      <c r="E650" s="228" t="s">
        <v>1353</v>
      </c>
      <c r="F650" s="228" t="s">
        <v>1354</v>
      </c>
      <c r="G650" s="215"/>
      <c r="H650" s="215"/>
      <c r="I650" s="218"/>
      <c r="J650" s="229">
        <f>BK650</f>
        <v>0</v>
      </c>
      <c r="K650" s="215"/>
      <c r="L650" s="220"/>
      <c r="M650" s="221"/>
      <c r="N650" s="222"/>
      <c r="O650" s="222"/>
      <c r="P650" s="223">
        <f>SUM(P651:P656)</f>
        <v>0</v>
      </c>
      <c r="Q650" s="222"/>
      <c r="R650" s="223">
        <f>SUM(R651:R656)</f>
        <v>0.020903999999999999</v>
      </c>
      <c r="S650" s="222"/>
      <c r="T650" s="224">
        <f>SUM(T651:T656)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25" t="s">
        <v>91</v>
      </c>
      <c r="AT650" s="226" t="s">
        <v>81</v>
      </c>
      <c r="AU650" s="226" t="s">
        <v>89</v>
      </c>
      <c r="AY650" s="225" t="s">
        <v>280</v>
      </c>
      <c r="BK650" s="227">
        <f>SUM(BK651:BK656)</f>
        <v>0</v>
      </c>
    </row>
    <row r="651" s="2" customFormat="1" ht="24" customHeight="1">
      <c r="A651" s="41"/>
      <c r="B651" s="42"/>
      <c r="C651" s="230" t="s">
        <v>1355</v>
      </c>
      <c r="D651" s="230" t="s">
        <v>282</v>
      </c>
      <c r="E651" s="231" t="s">
        <v>1356</v>
      </c>
      <c r="F651" s="232" t="s">
        <v>1357</v>
      </c>
      <c r="G651" s="233" t="s">
        <v>201</v>
      </c>
      <c r="H651" s="234">
        <v>40</v>
      </c>
      <c r="I651" s="235"/>
      <c r="J651" s="236">
        <f>ROUND(I651*H651,2)</f>
        <v>0</v>
      </c>
      <c r="K651" s="232" t="s">
        <v>285</v>
      </c>
      <c r="L651" s="47"/>
      <c r="M651" s="237" t="s">
        <v>44</v>
      </c>
      <c r="N651" s="238" t="s">
        <v>53</v>
      </c>
      <c r="O651" s="87"/>
      <c r="P651" s="239">
        <f>O651*H651</f>
        <v>0</v>
      </c>
      <c r="Q651" s="239">
        <v>0</v>
      </c>
      <c r="R651" s="239">
        <f>Q651*H651</f>
        <v>0</v>
      </c>
      <c r="S651" s="239">
        <v>0</v>
      </c>
      <c r="T651" s="240">
        <f>S651*H651</f>
        <v>0</v>
      </c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R651" s="241" t="s">
        <v>374</v>
      </c>
      <c r="AT651" s="241" t="s">
        <v>282</v>
      </c>
      <c r="AU651" s="241" t="s">
        <v>91</v>
      </c>
      <c r="AY651" s="19" t="s">
        <v>280</v>
      </c>
      <c r="BE651" s="242">
        <f>IF(N651="základní",J651,0)</f>
        <v>0</v>
      </c>
      <c r="BF651" s="242">
        <f>IF(N651="snížená",J651,0)</f>
        <v>0</v>
      </c>
      <c r="BG651" s="242">
        <f>IF(N651="zákl. přenesená",J651,0)</f>
        <v>0</v>
      </c>
      <c r="BH651" s="242">
        <f>IF(N651="sníž. přenesená",J651,0)</f>
        <v>0</v>
      </c>
      <c r="BI651" s="242">
        <f>IF(N651="nulová",J651,0)</f>
        <v>0</v>
      </c>
      <c r="BJ651" s="19" t="s">
        <v>89</v>
      </c>
      <c r="BK651" s="242">
        <f>ROUND(I651*H651,2)</f>
        <v>0</v>
      </c>
      <c r="BL651" s="19" t="s">
        <v>374</v>
      </c>
      <c r="BM651" s="241" t="s">
        <v>1358</v>
      </c>
    </row>
    <row r="652" s="13" customFormat="1">
      <c r="A652" s="13"/>
      <c r="B652" s="243"/>
      <c r="C652" s="244"/>
      <c r="D652" s="245" t="s">
        <v>288</v>
      </c>
      <c r="E652" s="246" t="s">
        <v>44</v>
      </c>
      <c r="F652" s="247" t="s">
        <v>1359</v>
      </c>
      <c r="G652" s="244"/>
      <c r="H652" s="248">
        <v>40</v>
      </c>
      <c r="I652" s="249"/>
      <c r="J652" s="244"/>
      <c r="K652" s="244"/>
      <c r="L652" s="250"/>
      <c r="M652" s="251"/>
      <c r="N652" s="252"/>
      <c r="O652" s="252"/>
      <c r="P652" s="252"/>
      <c r="Q652" s="252"/>
      <c r="R652" s="252"/>
      <c r="S652" s="252"/>
      <c r="T652" s="25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4" t="s">
        <v>288</v>
      </c>
      <c r="AU652" s="254" t="s">
        <v>91</v>
      </c>
      <c r="AV652" s="13" t="s">
        <v>91</v>
      </c>
      <c r="AW652" s="13" t="s">
        <v>42</v>
      </c>
      <c r="AX652" s="13" t="s">
        <v>89</v>
      </c>
      <c r="AY652" s="254" t="s">
        <v>280</v>
      </c>
    </row>
    <row r="653" s="2" customFormat="1" ht="36" customHeight="1">
      <c r="A653" s="41"/>
      <c r="B653" s="42"/>
      <c r="C653" s="230" t="s">
        <v>1360</v>
      </c>
      <c r="D653" s="230" t="s">
        <v>282</v>
      </c>
      <c r="E653" s="231" t="s">
        <v>1361</v>
      </c>
      <c r="F653" s="232" t="s">
        <v>1362</v>
      </c>
      <c r="G653" s="233" t="s">
        <v>201</v>
      </c>
      <c r="H653" s="234">
        <v>80.400000000000006</v>
      </c>
      <c r="I653" s="235"/>
      <c r="J653" s="236">
        <f>ROUND(I653*H653,2)</f>
        <v>0</v>
      </c>
      <c r="K653" s="232" t="s">
        <v>285</v>
      </c>
      <c r="L653" s="47"/>
      <c r="M653" s="237" t="s">
        <v>44</v>
      </c>
      <c r="N653" s="238" t="s">
        <v>53</v>
      </c>
      <c r="O653" s="87"/>
      <c r="P653" s="239">
        <f>O653*H653</f>
        <v>0</v>
      </c>
      <c r="Q653" s="239">
        <v>0.00025999999999999998</v>
      </c>
      <c r="R653" s="239">
        <f>Q653*H653</f>
        <v>0.020903999999999999</v>
      </c>
      <c r="S653" s="239">
        <v>0</v>
      </c>
      <c r="T653" s="240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41" t="s">
        <v>374</v>
      </c>
      <c r="AT653" s="241" t="s">
        <v>282</v>
      </c>
      <c r="AU653" s="241" t="s">
        <v>91</v>
      </c>
      <c r="AY653" s="19" t="s">
        <v>280</v>
      </c>
      <c r="BE653" s="242">
        <f>IF(N653="základní",J653,0)</f>
        <v>0</v>
      </c>
      <c r="BF653" s="242">
        <f>IF(N653="snížená",J653,0)</f>
        <v>0</v>
      </c>
      <c r="BG653" s="242">
        <f>IF(N653="zákl. přenesená",J653,0)</f>
        <v>0</v>
      </c>
      <c r="BH653" s="242">
        <f>IF(N653="sníž. přenesená",J653,0)</f>
        <v>0</v>
      </c>
      <c r="BI653" s="242">
        <f>IF(N653="nulová",J653,0)</f>
        <v>0</v>
      </c>
      <c r="BJ653" s="19" t="s">
        <v>89</v>
      </c>
      <c r="BK653" s="242">
        <f>ROUND(I653*H653,2)</f>
        <v>0</v>
      </c>
      <c r="BL653" s="19" t="s">
        <v>374</v>
      </c>
      <c r="BM653" s="241" t="s">
        <v>1363</v>
      </c>
    </row>
    <row r="654" s="13" customFormat="1">
      <c r="A654" s="13"/>
      <c r="B654" s="243"/>
      <c r="C654" s="244"/>
      <c r="D654" s="245" t="s">
        <v>288</v>
      </c>
      <c r="E654" s="246" t="s">
        <v>44</v>
      </c>
      <c r="F654" s="247" t="s">
        <v>1364</v>
      </c>
      <c r="G654" s="244"/>
      <c r="H654" s="248">
        <v>40</v>
      </c>
      <c r="I654" s="249"/>
      <c r="J654" s="244"/>
      <c r="K654" s="244"/>
      <c r="L654" s="250"/>
      <c r="M654" s="251"/>
      <c r="N654" s="252"/>
      <c r="O654" s="252"/>
      <c r="P654" s="252"/>
      <c r="Q654" s="252"/>
      <c r="R654" s="252"/>
      <c r="S654" s="252"/>
      <c r="T654" s="25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4" t="s">
        <v>288</v>
      </c>
      <c r="AU654" s="254" t="s">
        <v>91</v>
      </c>
      <c r="AV654" s="13" t="s">
        <v>91</v>
      </c>
      <c r="AW654" s="13" t="s">
        <v>42</v>
      </c>
      <c r="AX654" s="13" t="s">
        <v>82</v>
      </c>
      <c r="AY654" s="254" t="s">
        <v>280</v>
      </c>
    </row>
    <row r="655" s="13" customFormat="1">
      <c r="A655" s="13"/>
      <c r="B655" s="243"/>
      <c r="C655" s="244"/>
      <c r="D655" s="245" t="s">
        <v>288</v>
      </c>
      <c r="E655" s="246" t="s">
        <v>44</v>
      </c>
      <c r="F655" s="247" t="s">
        <v>1365</v>
      </c>
      <c r="G655" s="244"/>
      <c r="H655" s="248">
        <v>40.399999999999999</v>
      </c>
      <c r="I655" s="249"/>
      <c r="J655" s="244"/>
      <c r="K655" s="244"/>
      <c r="L655" s="250"/>
      <c r="M655" s="251"/>
      <c r="N655" s="252"/>
      <c r="O655" s="252"/>
      <c r="P655" s="252"/>
      <c r="Q655" s="252"/>
      <c r="R655" s="252"/>
      <c r="S655" s="252"/>
      <c r="T655" s="25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4" t="s">
        <v>288</v>
      </c>
      <c r="AU655" s="254" t="s">
        <v>91</v>
      </c>
      <c r="AV655" s="13" t="s">
        <v>91</v>
      </c>
      <c r="AW655" s="13" t="s">
        <v>42</v>
      </c>
      <c r="AX655" s="13" t="s">
        <v>82</v>
      </c>
      <c r="AY655" s="254" t="s">
        <v>280</v>
      </c>
    </row>
    <row r="656" s="14" customFormat="1">
      <c r="A656" s="14"/>
      <c r="B656" s="255"/>
      <c r="C656" s="256"/>
      <c r="D656" s="245" t="s">
        <v>288</v>
      </c>
      <c r="E656" s="257" t="s">
        <v>44</v>
      </c>
      <c r="F656" s="258" t="s">
        <v>292</v>
      </c>
      <c r="G656" s="256"/>
      <c r="H656" s="259">
        <v>80.400000000000006</v>
      </c>
      <c r="I656" s="260"/>
      <c r="J656" s="256"/>
      <c r="K656" s="256"/>
      <c r="L656" s="261"/>
      <c r="M656" s="262"/>
      <c r="N656" s="263"/>
      <c r="O656" s="263"/>
      <c r="P656" s="263"/>
      <c r="Q656" s="263"/>
      <c r="R656" s="263"/>
      <c r="S656" s="263"/>
      <c r="T656" s="26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5" t="s">
        <v>288</v>
      </c>
      <c r="AU656" s="265" t="s">
        <v>91</v>
      </c>
      <c r="AV656" s="14" t="s">
        <v>286</v>
      </c>
      <c r="AW656" s="14" t="s">
        <v>42</v>
      </c>
      <c r="AX656" s="14" t="s">
        <v>89</v>
      </c>
      <c r="AY656" s="265" t="s">
        <v>280</v>
      </c>
    </row>
    <row r="657" s="12" customFormat="1" ht="22.8" customHeight="1">
      <c r="A657" s="12"/>
      <c r="B657" s="214"/>
      <c r="C657" s="215"/>
      <c r="D657" s="216" t="s">
        <v>81</v>
      </c>
      <c r="E657" s="228" t="s">
        <v>1366</v>
      </c>
      <c r="F657" s="228" t="s">
        <v>1367</v>
      </c>
      <c r="G657" s="215"/>
      <c r="H657" s="215"/>
      <c r="I657" s="218"/>
      <c r="J657" s="229">
        <f>BK657</f>
        <v>0</v>
      </c>
      <c r="K657" s="215"/>
      <c r="L657" s="220"/>
      <c r="M657" s="221"/>
      <c r="N657" s="222"/>
      <c r="O657" s="222"/>
      <c r="P657" s="223">
        <f>SUM(P658:P676)</f>
        <v>0</v>
      </c>
      <c r="Q657" s="222"/>
      <c r="R657" s="223">
        <f>SUM(R658:R676)</f>
        <v>0.041488780000000003</v>
      </c>
      <c r="S657" s="222"/>
      <c r="T657" s="224">
        <f>SUM(T658:T676)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25" t="s">
        <v>91</v>
      </c>
      <c r="AT657" s="226" t="s">
        <v>81</v>
      </c>
      <c r="AU657" s="226" t="s">
        <v>89</v>
      </c>
      <c r="AY657" s="225" t="s">
        <v>280</v>
      </c>
      <c r="BK657" s="227">
        <f>SUM(BK658:BK676)</f>
        <v>0</v>
      </c>
    </row>
    <row r="658" s="2" customFormat="1" ht="36" customHeight="1">
      <c r="A658" s="41"/>
      <c r="B658" s="42"/>
      <c r="C658" s="230" t="s">
        <v>1368</v>
      </c>
      <c r="D658" s="230" t="s">
        <v>282</v>
      </c>
      <c r="E658" s="231" t="s">
        <v>1369</v>
      </c>
      <c r="F658" s="232" t="s">
        <v>1370</v>
      </c>
      <c r="G658" s="233" t="s">
        <v>201</v>
      </c>
      <c r="H658" s="234">
        <v>12.313000000000001</v>
      </c>
      <c r="I658" s="235"/>
      <c r="J658" s="236">
        <f>ROUND(I658*H658,2)</f>
        <v>0</v>
      </c>
      <c r="K658" s="232" t="s">
        <v>285</v>
      </c>
      <c r="L658" s="47"/>
      <c r="M658" s="237" t="s">
        <v>44</v>
      </c>
      <c r="N658" s="238" t="s">
        <v>53</v>
      </c>
      <c r="O658" s="87"/>
      <c r="P658" s="239">
        <f>O658*H658</f>
        <v>0</v>
      </c>
      <c r="Q658" s="239">
        <v>0</v>
      </c>
      <c r="R658" s="239">
        <f>Q658*H658</f>
        <v>0</v>
      </c>
      <c r="S658" s="239">
        <v>0</v>
      </c>
      <c r="T658" s="240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41" t="s">
        <v>374</v>
      </c>
      <c r="AT658" s="241" t="s">
        <v>282</v>
      </c>
      <c r="AU658" s="241" t="s">
        <v>91</v>
      </c>
      <c r="AY658" s="19" t="s">
        <v>280</v>
      </c>
      <c r="BE658" s="242">
        <f>IF(N658="základní",J658,0)</f>
        <v>0</v>
      </c>
      <c r="BF658" s="242">
        <f>IF(N658="snížená",J658,0)</f>
        <v>0</v>
      </c>
      <c r="BG658" s="242">
        <f>IF(N658="zákl. přenesená",J658,0)</f>
        <v>0</v>
      </c>
      <c r="BH658" s="242">
        <f>IF(N658="sníž. přenesená",J658,0)</f>
        <v>0</v>
      </c>
      <c r="BI658" s="242">
        <f>IF(N658="nulová",J658,0)</f>
        <v>0</v>
      </c>
      <c r="BJ658" s="19" t="s">
        <v>89</v>
      </c>
      <c r="BK658" s="242">
        <f>ROUND(I658*H658,2)</f>
        <v>0</v>
      </c>
      <c r="BL658" s="19" t="s">
        <v>374</v>
      </c>
      <c r="BM658" s="241" t="s">
        <v>1371</v>
      </c>
    </row>
    <row r="659" s="15" customFormat="1">
      <c r="A659" s="15"/>
      <c r="B659" s="279"/>
      <c r="C659" s="280"/>
      <c r="D659" s="245" t="s">
        <v>288</v>
      </c>
      <c r="E659" s="281" t="s">
        <v>44</v>
      </c>
      <c r="F659" s="282" t="s">
        <v>1372</v>
      </c>
      <c r="G659" s="280"/>
      <c r="H659" s="281" t="s">
        <v>44</v>
      </c>
      <c r="I659" s="283"/>
      <c r="J659" s="280"/>
      <c r="K659" s="280"/>
      <c r="L659" s="284"/>
      <c r="M659" s="285"/>
      <c r="N659" s="286"/>
      <c r="O659" s="286"/>
      <c r="P659" s="286"/>
      <c r="Q659" s="286"/>
      <c r="R659" s="286"/>
      <c r="S659" s="286"/>
      <c r="T659" s="287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88" t="s">
        <v>288</v>
      </c>
      <c r="AU659" s="288" t="s">
        <v>91</v>
      </c>
      <c r="AV659" s="15" t="s">
        <v>89</v>
      </c>
      <c r="AW659" s="15" t="s">
        <v>42</v>
      </c>
      <c r="AX659" s="15" t="s">
        <v>82</v>
      </c>
      <c r="AY659" s="288" t="s">
        <v>280</v>
      </c>
    </row>
    <row r="660" s="13" customFormat="1">
      <c r="A660" s="13"/>
      <c r="B660" s="243"/>
      <c r="C660" s="244"/>
      <c r="D660" s="245" t="s">
        <v>288</v>
      </c>
      <c r="E660" s="246" t="s">
        <v>44</v>
      </c>
      <c r="F660" s="247" t="s">
        <v>1373</v>
      </c>
      <c r="G660" s="244"/>
      <c r="H660" s="248">
        <v>6</v>
      </c>
      <c r="I660" s="249"/>
      <c r="J660" s="244"/>
      <c r="K660" s="244"/>
      <c r="L660" s="250"/>
      <c r="M660" s="251"/>
      <c r="N660" s="252"/>
      <c r="O660" s="252"/>
      <c r="P660" s="252"/>
      <c r="Q660" s="252"/>
      <c r="R660" s="252"/>
      <c r="S660" s="252"/>
      <c r="T660" s="25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4" t="s">
        <v>288</v>
      </c>
      <c r="AU660" s="254" t="s">
        <v>91</v>
      </c>
      <c r="AV660" s="13" t="s">
        <v>91</v>
      </c>
      <c r="AW660" s="13" t="s">
        <v>42</v>
      </c>
      <c r="AX660" s="13" t="s">
        <v>82</v>
      </c>
      <c r="AY660" s="254" t="s">
        <v>280</v>
      </c>
    </row>
    <row r="661" s="13" customFormat="1">
      <c r="A661" s="13"/>
      <c r="B661" s="243"/>
      <c r="C661" s="244"/>
      <c r="D661" s="245" t="s">
        <v>288</v>
      </c>
      <c r="E661" s="246" t="s">
        <v>44</v>
      </c>
      <c r="F661" s="247" t="s">
        <v>1374</v>
      </c>
      <c r="G661" s="244"/>
      <c r="H661" s="248">
        <v>2.3999999999999999</v>
      </c>
      <c r="I661" s="249"/>
      <c r="J661" s="244"/>
      <c r="K661" s="244"/>
      <c r="L661" s="250"/>
      <c r="M661" s="251"/>
      <c r="N661" s="252"/>
      <c r="O661" s="252"/>
      <c r="P661" s="252"/>
      <c r="Q661" s="252"/>
      <c r="R661" s="252"/>
      <c r="S661" s="252"/>
      <c r="T661" s="25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4" t="s">
        <v>288</v>
      </c>
      <c r="AU661" s="254" t="s">
        <v>91</v>
      </c>
      <c r="AV661" s="13" t="s">
        <v>91</v>
      </c>
      <c r="AW661" s="13" t="s">
        <v>42</v>
      </c>
      <c r="AX661" s="13" t="s">
        <v>82</v>
      </c>
      <c r="AY661" s="254" t="s">
        <v>280</v>
      </c>
    </row>
    <row r="662" s="13" customFormat="1">
      <c r="A662" s="13"/>
      <c r="B662" s="243"/>
      <c r="C662" s="244"/>
      <c r="D662" s="245" t="s">
        <v>288</v>
      </c>
      <c r="E662" s="246" t="s">
        <v>44</v>
      </c>
      <c r="F662" s="247" t="s">
        <v>1375</v>
      </c>
      <c r="G662" s="244"/>
      <c r="H662" s="248">
        <v>1.7330000000000001</v>
      </c>
      <c r="I662" s="249"/>
      <c r="J662" s="244"/>
      <c r="K662" s="244"/>
      <c r="L662" s="250"/>
      <c r="M662" s="251"/>
      <c r="N662" s="252"/>
      <c r="O662" s="252"/>
      <c r="P662" s="252"/>
      <c r="Q662" s="252"/>
      <c r="R662" s="252"/>
      <c r="S662" s="252"/>
      <c r="T662" s="25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4" t="s">
        <v>288</v>
      </c>
      <c r="AU662" s="254" t="s">
        <v>91</v>
      </c>
      <c r="AV662" s="13" t="s">
        <v>91</v>
      </c>
      <c r="AW662" s="13" t="s">
        <v>42</v>
      </c>
      <c r="AX662" s="13" t="s">
        <v>82</v>
      </c>
      <c r="AY662" s="254" t="s">
        <v>280</v>
      </c>
    </row>
    <row r="663" s="13" customFormat="1">
      <c r="A663" s="13"/>
      <c r="B663" s="243"/>
      <c r="C663" s="244"/>
      <c r="D663" s="245" t="s">
        <v>288</v>
      </c>
      <c r="E663" s="246" t="s">
        <v>44</v>
      </c>
      <c r="F663" s="247" t="s">
        <v>1376</v>
      </c>
      <c r="G663" s="244"/>
      <c r="H663" s="248">
        <v>0.59999999999999998</v>
      </c>
      <c r="I663" s="249"/>
      <c r="J663" s="244"/>
      <c r="K663" s="244"/>
      <c r="L663" s="250"/>
      <c r="M663" s="251"/>
      <c r="N663" s="252"/>
      <c r="O663" s="252"/>
      <c r="P663" s="252"/>
      <c r="Q663" s="252"/>
      <c r="R663" s="252"/>
      <c r="S663" s="252"/>
      <c r="T663" s="25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4" t="s">
        <v>288</v>
      </c>
      <c r="AU663" s="254" t="s">
        <v>91</v>
      </c>
      <c r="AV663" s="13" t="s">
        <v>91</v>
      </c>
      <c r="AW663" s="13" t="s">
        <v>42</v>
      </c>
      <c r="AX663" s="13" t="s">
        <v>82</v>
      </c>
      <c r="AY663" s="254" t="s">
        <v>280</v>
      </c>
    </row>
    <row r="664" s="15" customFormat="1">
      <c r="A664" s="15"/>
      <c r="B664" s="279"/>
      <c r="C664" s="280"/>
      <c r="D664" s="245" t="s">
        <v>288</v>
      </c>
      <c r="E664" s="281" t="s">
        <v>44</v>
      </c>
      <c r="F664" s="282" t="s">
        <v>1377</v>
      </c>
      <c r="G664" s="280"/>
      <c r="H664" s="281" t="s">
        <v>44</v>
      </c>
      <c r="I664" s="283"/>
      <c r="J664" s="280"/>
      <c r="K664" s="280"/>
      <c r="L664" s="284"/>
      <c r="M664" s="285"/>
      <c r="N664" s="286"/>
      <c r="O664" s="286"/>
      <c r="P664" s="286"/>
      <c r="Q664" s="286"/>
      <c r="R664" s="286"/>
      <c r="S664" s="286"/>
      <c r="T664" s="287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88" t="s">
        <v>288</v>
      </c>
      <c r="AU664" s="288" t="s">
        <v>91</v>
      </c>
      <c r="AV664" s="15" t="s">
        <v>89</v>
      </c>
      <c r="AW664" s="15" t="s">
        <v>42</v>
      </c>
      <c r="AX664" s="15" t="s">
        <v>82</v>
      </c>
      <c r="AY664" s="288" t="s">
        <v>280</v>
      </c>
    </row>
    <row r="665" s="13" customFormat="1">
      <c r="A665" s="13"/>
      <c r="B665" s="243"/>
      <c r="C665" s="244"/>
      <c r="D665" s="245" t="s">
        <v>288</v>
      </c>
      <c r="E665" s="246" t="s">
        <v>44</v>
      </c>
      <c r="F665" s="247" t="s">
        <v>1378</v>
      </c>
      <c r="G665" s="244"/>
      <c r="H665" s="248">
        <v>1.5800000000000001</v>
      </c>
      <c r="I665" s="249"/>
      <c r="J665" s="244"/>
      <c r="K665" s="244"/>
      <c r="L665" s="250"/>
      <c r="M665" s="251"/>
      <c r="N665" s="252"/>
      <c r="O665" s="252"/>
      <c r="P665" s="252"/>
      <c r="Q665" s="252"/>
      <c r="R665" s="252"/>
      <c r="S665" s="252"/>
      <c r="T665" s="25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4" t="s">
        <v>288</v>
      </c>
      <c r="AU665" s="254" t="s">
        <v>91</v>
      </c>
      <c r="AV665" s="13" t="s">
        <v>91</v>
      </c>
      <c r="AW665" s="13" t="s">
        <v>42</v>
      </c>
      <c r="AX665" s="13" t="s">
        <v>82</v>
      </c>
      <c r="AY665" s="254" t="s">
        <v>280</v>
      </c>
    </row>
    <row r="666" s="14" customFormat="1">
      <c r="A666" s="14"/>
      <c r="B666" s="255"/>
      <c r="C666" s="256"/>
      <c r="D666" s="245" t="s">
        <v>288</v>
      </c>
      <c r="E666" s="257" t="s">
        <v>44</v>
      </c>
      <c r="F666" s="258" t="s">
        <v>292</v>
      </c>
      <c r="G666" s="256"/>
      <c r="H666" s="259">
        <v>12.313000000000001</v>
      </c>
      <c r="I666" s="260"/>
      <c r="J666" s="256"/>
      <c r="K666" s="256"/>
      <c r="L666" s="261"/>
      <c r="M666" s="262"/>
      <c r="N666" s="263"/>
      <c r="O666" s="263"/>
      <c r="P666" s="263"/>
      <c r="Q666" s="263"/>
      <c r="R666" s="263"/>
      <c r="S666" s="263"/>
      <c r="T666" s="26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5" t="s">
        <v>288</v>
      </c>
      <c r="AU666" s="265" t="s">
        <v>91</v>
      </c>
      <c r="AV666" s="14" t="s">
        <v>286</v>
      </c>
      <c r="AW666" s="14" t="s">
        <v>42</v>
      </c>
      <c r="AX666" s="14" t="s">
        <v>89</v>
      </c>
      <c r="AY666" s="265" t="s">
        <v>280</v>
      </c>
    </row>
    <row r="667" s="2" customFormat="1" ht="24" customHeight="1">
      <c r="A667" s="41"/>
      <c r="B667" s="42"/>
      <c r="C667" s="230" t="s">
        <v>1379</v>
      </c>
      <c r="D667" s="230" t="s">
        <v>282</v>
      </c>
      <c r="E667" s="231" t="s">
        <v>1380</v>
      </c>
      <c r="F667" s="232" t="s">
        <v>1381</v>
      </c>
      <c r="G667" s="233" t="s">
        <v>201</v>
      </c>
      <c r="H667" s="234">
        <v>12.313000000000001</v>
      </c>
      <c r="I667" s="235"/>
      <c r="J667" s="236">
        <f>ROUND(I667*H667,2)</f>
        <v>0</v>
      </c>
      <c r="K667" s="232" t="s">
        <v>285</v>
      </c>
      <c r="L667" s="47"/>
      <c r="M667" s="237" t="s">
        <v>44</v>
      </c>
      <c r="N667" s="238" t="s">
        <v>53</v>
      </c>
      <c r="O667" s="87"/>
      <c r="P667" s="239">
        <f>O667*H667</f>
        <v>0</v>
      </c>
      <c r="Q667" s="239">
        <v>0</v>
      </c>
      <c r="R667" s="239">
        <f>Q667*H667</f>
        <v>0</v>
      </c>
      <c r="S667" s="239">
        <v>0</v>
      </c>
      <c r="T667" s="240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41" t="s">
        <v>374</v>
      </c>
      <c r="AT667" s="241" t="s">
        <v>282</v>
      </c>
      <c r="AU667" s="241" t="s">
        <v>91</v>
      </c>
      <c r="AY667" s="19" t="s">
        <v>280</v>
      </c>
      <c r="BE667" s="242">
        <f>IF(N667="základní",J667,0)</f>
        <v>0</v>
      </c>
      <c r="BF667" s="242">
        <f>IF(N667="snížená",J667,0)</f>
        <v>0</v>
      </c>
      <c r="BG667" s="242">
        <f>IF(N667="zákl. přenesená",J667,0)</f>
        <v>0</v>
      </c>
      <c r="BH667" s="242">
        <f>IF(N667="sníž. přenesená",J667,0)</f>
        <v>0</v>
      </c>
      <c r="BI667" s="242">
        <f>IF(N667="nulová",J667,0)</f>
        <v>0</v>
      </c>
      <c r="BJ667" s="19" t="s">
        <v>89</v>
      </c>
      <c r="BK667" s="242">
        <f>ROUND(I667*H667,2)</f>
        <v>0</v>
      </c>
      <c r="BL667" s="19" t="s">
        <v>374</v>
      </c>
      <c r="BM667" s="241" t="s">
        <v>1382</v>
      </c>
    </row>
    <row r="668" s="2" customFormat="1" ht="24" customHeight="1">
      <c r="A668" s="41"/>
      <c r="B668" s="42"/>
      <c r="C668" s="266" t="s">
        <v>1383</v>
      </c>
      <c r="D668" s="266" t="s">
        <v>329</v>
      </c>
      <c r="E668" s="267" t="s">
        <v>1384</v>
      </c>
      <c r="F668" s="268" t="s">
        <v>1385</v>
      </c>
      <c r="G668" s="269" t="s">
        <v>1178</v>
      </c>
      <c r="H668" s="270">
        <v>2.4630000000000001</v>
      </c>
      <c r="I668" s="271"/>
      <c r="J668" s="272">
        <f>ROUND(I668*H668,2)</f>
        <v>0</v>
      </c>
      <c r="K668" s="268" t="s">
        <v>285</v>
      </c>
      <c r="L668" s="273"/>
      <c r="M668" s="274" t="s">
        <v>44</v>
      </c>
      <c r="N668" s="275" t="s">
        <v>53</v>
      </c>
      <c r="O668" s="87"/>
      <c r="P668" s="239">
        <f>O668*H668</f>
        <v>0</v>
      </c>
      <c r="Q668" s="239">
        <v>0.001</v>
      </c>
      <c r="R668" s="239">
        <f>Q668*H668</f>
        <v>0.0024630000000000003</v>
      </c>
      <c r="S668" s="239">
        <v>0</v>
      </c>
      <c r="T668" s="240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41" t="s">
        <v>455</v>
      </c>
      <c r="AT668" s="241" t="s">
        <v>329</v>
      </c>
      <c r="AU668" s="241" t="s">
        <v>91</v>
      </c>
      <c r="AY668" s="19" t="s">
        <v>280</v>
      </c>
      <c r="BE668" s="242">
        <f>IF(N668="základní",J668,0)</f>
        <v>0</v>
      </c>
      <c r="BF668" s="242">
        <f>IF(N668="snížená",J668,0)</f>
        <v>0</v>
      </c>
      <c r="BG668" s="242">
        <f>IF(N668="zákl. přenesená",J668,0)</f>
        <v>0</v>
      </c>
      <c r="BH668" s="242">
        <f>IF(N668="sníž. přenesená",J668,0)</f>
        <v>0</v>
      </c>
      <c r="BI668" s="242">
        <f>IF(N668="nulová",J668,0)</f>
        <v>0</v>
      </c>
      <c r="BJ668" s="19" t="s">
        <v>89</v>
      </c>
      <c r="BK668" s="242">
        <f>ROUND(I668*H668,2)</f>
        <v>0</v>
      </c>
      <c r="BL668" s="19" t="s">
        <v>374</v>
      </c>
      <c r="BM668" s="241" t="s">
        <v>1386</v>
      </c>
    </row>
    <row r="669" s="13" customFormat="1">
      <c r="A669" s="13"/>
      <c r="B669" s="243"/>
      <c r="C669" s="244"/>
      <c r="D669" s="245" t="s">
        <v>288</v>
      </c>
      <c r="E669" s="244"/>
      <c r="F669" s="247" t="s">
        <v>1387</v>
      </c>
      <c r="G669" s="244"/>
      <c r="H669" s="248">
        <v>2.4630000000000001</v>
      </c>
      <c r="I669" s="249"/>
      <c r="J669" s="244"/>
      <c r="K669" s="244"/>
      <c r="L669" s="250"/>
      <c r="M669" s="251"/>
      <c r="N669" s="252"/>
      <c r="O669" s="252"/>
      <c r="P669" s="252"/>
      <c r="Q669" s="252"/>
      <c r="R669" s="252"/>
      <c r="S669" s="252"/>
      <c r="T669" s="25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4" t="s">
        <v>288</v>
      </c>
      <c r="AU669" s="254" t="s">
        <v>91</v>
      </c>
      <c r="AV669" s="13" t="s">
        <v>91</v>
      </c>
      <c r="AW669" s="13" t="s">
        <v>4</v>
      </c>
      <c r="AX669" s="13" t="s">
        <v>89</v>
      </c>
      <c r="AY669" s="254" t="s">
        <v>280</v>
      </c>
    </row>
    <row r="670" s="2" customFormat="1" ht="24" customHeight="1">
      <c r="A670" s="41"/>
      <c r="B670" s="42"/>
      <c r="C670" s="230" t="s">
        <v>1388</v>
      </c>
      <c r="D670" s="230" t="s">
        <v>282</v>
      </c>
      <c r="E670" s="231" t="s">
        <v>1389</v>
      </c>
      <c r="F670" s="232" t="s">
        <v>1390</v>
      </c>
      <c r="G670" s="233" t="s">
        <v>201</v>
      </c>
      <c r="H670" s="234">
        <v>24.626000000000001</v>
      </c>
      <c r="I670" s="235"/>
      <c r="J670" s="236">
        <f>ROUND(I670*H670,2)</f>
        <v>0</v>
      </c>
      <c r="K670" s="232" t="s">
        <v>285</v>
      </c>
      <c r="L670" s="47"/>
      <c r="M670" s="237" t="s">
        <v>44</v>
      </c>
      <c r="N670" s="238" t="s">
        <v>53</v>
      </c>
      <c r="O670" s="87"/>
      <c r="P670" s="239">
        <f>O670*H670</f>
        <v>0</v>
      </c>
      <c r="Q670" s="239">
        <v>0</v>
      </c>
      <c r="R670" s="239">
        <f>Q670*H670</f>
        <v>0</v>
      </c>
      <c r="S670" s="239">
        <v>0</v>
      </c>
      <c r="T670" s="240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41" t="s">
        <v>374</v>
      </c>
      <c r="AT670" s="241" t="s">
        <v>282</v>
      </c>
      <c r="AU670" s="241" t="s">
        <v>91</v>
      </c>
      <c r="AY670" s="19" t="s">
        <v>280</v>
      </c>
      <c r="BE670" s="242">
        <f>IF(N670="základní",J670,0)</f>
        <v>0</v>
      </c>
      <c r="BF670" s="242">
        <f>IF(N670="snížená",J670,0)</f>
        <v>0</v>
      </c>
      <c r="BG670" s="242">
        <f>IF(N670="zákl. přenesená",J670,0)</f>
        <v>0</v>
      </c>
      <c r="BH670" s="242">
        <f>IF(N670="sníž. přenesená",J670,0)</f>
        <v>0</v>
      </c>
      <c r="BI670" s="242">
        <f>IF(N670="nulová",J670,0)</f>
        <v>0</v>
      </c>
      <c r="BJ670" s="19" t="s">
        <v>89</v>
      </c>
      <c r="BK670" s="242">
        <f>ROUND(I670*H670,2)</f>
        <v>0</v>
      </c>
      <c r="BL670" s="19" t="s">
        <v>374</v>
      </c>
      <c r="BM670" s="241" t="s">
        <v>1391</v>
      </c>
    </row>
    <row r="671" s="13" customFormat="1">
      <c r="A671" s="13"/>
      <c r="B671" s="243"/>
      <c r="C671" s="244"/>
      <c r="D671" s="245" t="s">
        <v>288</v>
      </c>
      <c r="E671" s="246" t="s">
        <v>44</v>
      </c>
      <c r="F671" s="247" t="s">
        <v>1392</v>
      </c>
      <c r="G671" s="244"/>
      <c r="H671" s="248">
        <v>24.626000000000001</v>
      </c>
      <c r="I671" s="249"/>
      <c r="J671" s="244"/>
      <c r="K671" s="244"/>
      <c r="L671" s="250"/>
      <c r="M671" s="251"/>
      <c r="N671" s="252"/>
      <c r="O671" s="252"/>
      <c r="P671" s="252"/>
      <c r="Q671" s="252"/>
      <c r="R671" s="252"/>
      <c r="S671" s="252"/>
      <c r="T671" s="25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4" t="s">
        <v>288</v>
      </c>
      <c r="AU671" s="254" t="s">
        <v>91</v>
      </c>
      <c r="AV671" s="13" t="s">
        <v>91</v>
      </c>
      <c r="AW671" s="13" t="s">
        <v>42</v>
      </c>
      <c r="AX671" s="13" t="s">
        <v>89</v>
      </c>
      <c r="AY671" s="254" t="s">
        <v>280</v>
      </c>
    </row>
    <row r="672" s="2" customFormat="1" ht="24" customHeight="1">
      <c r="A672" s="41"/>
      <c r="B672" s="42"/>
      <c r="C672" s="266" t="s">
        <v>1393</v>
      </c>
      <c r="D672" s="266" t="s">
        <v>329</v>
      </c>
      <c r="E672" s="267" t="s">
        <v>1394</v>
      </c>
      <c r="F672" s="268" t="s">
        <v>1395</v>
      </c>
      <c r="G672" s="269" t="s">
        <v>1178</v>
      </c>
      <c r="H672" s="270">
        <v>2.4630000000000001</v>
      </c>
      <c r="I672" s="271"/>
      <c r="J672" s="272">
        <f>ROUND(I672*H672,2)</f>
        <v>0</v>
      </c>
      <c r="K672" s="268" t="s">
        <v>285</v>
      </c>
      <c r="L672" s="273"/>
      <c r="M672" s="274" t="s">
        <v>44</v>
      </c>
      <c r="N672" s="275" t="s">
        <v>53</v>
      </c>
      <c r="O672" s="87"/>
      <c r="P672" s="239">
        <f>O672*H672</f>
        <v>0</v>
      </c>
      <c r="Q672" s="239">
        <v>0.001</v>
      </c>
      <c r="R672" s="239">
        <f>Q672*H672</f>
        <v>0.0024630000000000003</v>
      </c>
      <c r="S672" s="239">
        <v>0</v>
      </c>
      <c r="T672" s="240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41" t="s">
        <v>455</v>
      </c>
      <c r="AT672" s="241" t="s">
        <v>329</v>
      </c>
      <c r="AU672" s="241" t="s">
        <v>91</v>
      </c>
      <c r="AY672" s="19" t="s">
        <v>280</v>
      </c>
      <c r="BE672" s="242">
        <f>IF(N672="základní",J672,0)</f>
        <v>0</v>
      </c>
      <c r="BF672" s="242">
        <f>IF(N672="snížená",J672,0)</f>
        <v>0</v>
      </c>
      <c r="BG672" s="242">
        <f>IF(N672="zákl. přenesená",J672,0)</f>
        <v>0</v>
      </c>
      <c r="BH672" s="242">
        <f>IF(N672="sníž. přenesená",J672,0)</f>
        <v>0</v>
      </c>
      <c r="BI672" s="242">
        <f>IF(N672="nulová",J672,0)</f>
        <v>0</v>
      </c>
      <c r="BJ672" s="19" t="s">
        <v>89</v>
      </c>
      <c r="BK672" s="242">
        <f>ROUND(I672*H672,2)</f>
        <v>0</v>
      </c>
      <c r="BL672" s="19" t="s">
        <v>374</v>
      </c>
      <c r="BM672" s="241" t="s">
        <v>1396</v>
      </c>
    </row>
    <row r="673" s="13" customFormat="1">
      <c r="A673" s="13"/>
      <c r="B673" s="243"/>
      <c r="C673" s="244"/>
      <c r="D673" s="245" t="s">
        <v>288</v>
      </c>
      <c r="E673" s="244"/>
      <c r="F673" s="247" t="s">
        <v>1397</v>
      </c>
      <c r="G673" s="244"/>
      <c r="H673" s="248">
        <v>2.4630000000000001</v>
      </c>
      <c r="I673" s="249"/>
      <c r="J673" s="244"/>
      <c r="K673" s="244"/>
      <c r="L673" s="250"/>
      <c r="M673" s="251"/>
      <c r="N673" s="252"/>
      <c r="O673" s="252"/>
      <c r="P673" s="252"/>
      <c r="Q673" s="252"/>
      <c r="R673" s="252"/>
      <c r="S673" s="252"/>
      <c r="T673" s="25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4" t="s">
        <v>288</v>
      </c>
      <c r="AU673" s="254" t="s">
        <v>91</v>
      </c>
      <c r="AV673" s="13" t="s">
        <v>91</v>
      </c>
      <c r="AW673" s="13" t="s">
        <v>4</v>
      </c>
      <c r="AX673" s="13" t="s">
        <v>89</v>
      </c>
      <c r="AY673" s="254" t="s">
        <v>280</v>
      </c>
    </row>
    <row r="674" s="2" customFormat="1" ht="24" customHeight="1">
      <c r="A674" s="41"/>
      <c r="B674" s="42"/>
      <c r="C674" s="230" t="s">
        <v>1398</v>
      </c>
      <c r="D674" s="230" t="s">
        <v>282</v>
      </c>
      <c r="E674" s="231" t="s">
        <v>1399</v>
      </c>
      <c r="F674" s="232" t="s">
        <v>1400</v>
      </c>
      <c r="G674" s="233" t="s">
        <v>201</v>
      </c>
      <c r="H674" s="234">
        <v>12.313000000000001</v>
      </c>
      <c r="I674" s="235"/>
      <c r="J674" s="236">
        <f>ROUND(I674*H674,2)</f>
        <v>0</v>
      </c>
      <c r="K674" s="232" t="s">
        <v>285</v>
      </c>
      <c r="L674" s="47"/>
      <c r="M674" s="237" t="s">
        <v>44</v>
      </c>
      <c r="N674" s="238" t="s">
        <v>53</v>
      </c>
      <c r="O674" s="87"/>
      <c r="P674" s="239">
        <f>O674*H674</f>
        <v>0</v>
      </c>
      <c r="Q674" s="239">
        <v>0.00106</v>
      </c>
      <c r="R674" s="239">
        <f>Q674*H674</f>
        <v>0.013051780000000001</v>
      </c>
      <c r="S674" s="239">
        <v>0</v>
      </c>
      <c r="T674" s="240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41" t="s">
        <v>374</v>
      </c>
      <c r="AT674" s="241" t="s">
        <v>282</v>
      </c>
      <c r="AU674" s="241" t="s">
        <v>91</v>
      </c>
      <c r="AY674" s="19" t="s">
        <v>280</v>
      </c>
      <c r="BE674" s="242">
        <f>IF(N674="základní",J674,0)</f>
        <v>0</v>
      </c>
      <c r="BF674" s="242">
        <f>IF(N674="snížená",J674,0)</f>
        <v>0</v>
      </c>
      <c r="BG674" s="242">
        <f>IF(N674="zákl. přenesená",J674,0)</f>
        <v>0</v>
      </c>
      <c r="BH674" s="242">
        <f>IF(N674="sníž. přenesená",J674,0)</f>
        <v>0</v>
      </c>
      <c r="BI674" s="242">
        <f>IF(N674="nulová",J674,0)</f>
        <v>0</v>
      </c>
      <c r="BJ674" s="19" t="s">
        <v>89</v>
      </c>
      <c r="BK674" s="242">
        <f>ROUND(I674*H674,2)</f>
        <v>0</v>
      </c>
      <c r="BL674" s="19" t="s">
        <v>374</v>
      </c>
      <c r="BM674" s="241" t="s">
        <v>1401</v>
      </c>
    </row>
    <row r="675" s="2" customFormat="1" ht="16.5" customHeight="1">
      <c r="A675" s="41"/>
      <c r="B675" s="42"/>
      <c r="C675" s="266" t="s">
        <v>1402</v>
      </c>
      <c r="D675" s="266" t="s">
        <v>329</v>
      </c>
      <c r="E675" s="267" t="s">
        <v>1403</v>
      </c>
      <c r="F675" s="268" t="s">
        <v>1404</v>
      </c>
      <c r="G675" s="269" t="s">
        <v>1178</v>
      </c>
      <c r="H675" s="270">
        <v>23.510999999999999</v>
      </c>
      <c r="I675" s="271"/>
      <c r="J675" s="272">
        <f>ROUND(I675*H675,2)</f>
        <v>0</v>
      </c>
      <c r="K675" s="268" t="s">
        <v>285</v>
      </c>
      <c r="L675" s="273"/>
      <c r="M675" s="274" t="s">
        <v>44</v>
      </c>
      <c r="N675" s="275" t="s">
        <v>53</v>
      </c>
      <c r="O675" s="87"/>
      <c r="P675" s="239">
        <f>O675*H675</f>
        <v>0</v>
      </c>
      <c r="Q675" s="239">
        <v>0.001</v>
      </c>
      <c r="R675" s="239">
        <f>Q675*H675</f>
        <v>0.023511000000000001</v>
      </c>
      <c r="S675" s="239">
        <v>0</v>
      </c>
      <c r="T675" s="240">
        <f>S675*H675</f>
        <v>0</v>
      </c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R675" s="241" t="s">
        <v>455</v>
      </c>
      <c r="AT675" s="241" t="s">
        <v>329</v>
      </c>
      <c r="AU675" s="241" t="s">
        <v>91</v>
      </c>
      <c r="AY675" s="19" t="s">
        <v>280</v>
      </c>
      <c r="BE675" s="242">
        <f>IF(N675="základní",J675,0)</f>
        <v>0</v>
      </c>
      <c r="BF675" s="242">
        <f>IF(N675="snížená",J675,0)</f>
        <v>0</v>
      </c>
      <c r="BG675" s="242">
        <f>IF(N675="zákl. přenesená",J675,0)</f>
        <v>0</v>
      </c>
      <c r="BH675" s="242">
        <f>IF(N675="sníž. přenesená",J675,0)</f>
        <v>0</v>
      </c>
      <c r="BI675" s="242">
        <f>IF(N675="nulová",J675,0)</f>
        <v>0</v>
      </c>
      <c r="BJ675" s="19" t="s">
        <v>89</v>
      </c>
      <c r="BK675" s="242">
        <f>ROUND(I675*H675,2)</f>
        <v>0</v>
      </c>
      <c r="BL675" s="19" t="s">
        <v>374</v>
      </c>
      <c r="BM675" s="241" t="s">
        <v>1405</v>
      </c>
    </row>
    <row r="676" s="13" customFormat="1">
      <c r="A676" s="13"/>
      <c r="B676" s="243"/>
      <c r="C676" s="244"/>
      <c r="D676" s="245" t="s">
        <v>288</v>
      </c>
      <c r="E676" s="246" t="s">
        <v>44</v>
      </c>
      <c r="F676" s="247" t="s">
        <v>1406</v>
      </c>
      <c r="G676" s="244"/>
      <c r="H676" s="248">
        <v>23.510999999999999</v>
      </c>
      <c r="I676" s="249"/>
      <c r="J676" s="244"/>
      <c r="K676" s="244"/>
      <c r="L676" s="250"/>
      <c r="M676" s="301"/>
      <c r="N676" s="302"/>
      <c r="O676" s="302"/>
      <c r="P676" s="302"/>
      <c r="Q676" s="302"/>
      <c r="R676" s="302"/>
      <c r="S676" s="302"/>
      <c r="T676" s="30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4" t="s">
        <v>288</v>
      </c>
      <c r="AU676" s="254" t="s">
        <v>91</v>
      </c>
      <c r="AV676" s="13" t="s">
        <v>91</v>
      </c>
      <c r="AW676" s="13" t="s">
        <v>42</v>
      </c>
      <c r="AX676" s="13" t="s">
        <v>89</v>
      </c>
      <c r="AY676" s="254" t="s">
        <v>280</v>
      </c>
    </row>
    <row r="677" s="2" customFormat="1" ht="6.96" customHeight="1">
      <c r="A677" s="41"/>
      <c r="B677" s="62"/>
      <c r="C677" s="63"/>
      <c r="D677" s="63"/>
      <c r="E677" s="63"/>
      <c r="F677" s="63"/>
      <c r="G677" s="63"/>
      <c r="H677" s="63"/>
      <c r="I677" s="179"/>
      <c r="J677" s="63"/>
      <c r="K677" s="63"/>
      <c r="L677" s="47"/>
      <c r="M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</row>
  </sheetData>
  <sheetProtection sheet="1" autoFilter="0" formatColumns="0" formatRows="0" objects="1" scenarios="1" spinCount="100000" saltValue="7lStmIzI4bOgYbfyanffoSWgYBEhxtzrwIa8WVDetdTe20Gr4RL63u4fczPzabGI5JY2jgYsNqI4jGDdVzEojg==" hashValue="BeLcrlc4dm/plhxIkohX8QfNEo76nAkKHsMAKe3irYTVO3S6rE+UIxVTZ0EWN5nbsgdX7SQ3MF7jumbptwfJsA==" algorithmName="SHA-512" password="CC35"/>
  <autoFilter ref="C108:K6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7:H97"/>
    <mergeCell ref="E99:H99"/>
    <mergeCell ref="E101:H10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157</v>
      </c>
      <c r="AZ2" s="142" t="s">
        <v>2510</v>
      </c>
      <c r="BA2" s="142" t="s">
        <v>2511</v>
      </c>
      <c r="BB2" s="142" t="s">
        <v>218</v>
      </c>
      <c r="BC2" s="142" t="s">
        <v>3750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2513</v>
      </c>
      <c r="BA3" s="142" t="s">
        <v>2514</v>
      </c>
      <c r="BB3" s="142" t="s">
        <v>218</v>
      </c>
      <c r="BC3" s="142" t="s">
        <v>2515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2516</v>
      </c>
      <c r="BA4" s="142" t="s">
        <v>2517</v>
      </c>
      <c r="BB4" s="142" t="s">
        <v>218</v>
      </c>
      <c r="BC4" s="142" t="s">
        <v>3751</v>
      </c>
      <c r="BD4" s="142" t="s">
        <v>91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3752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19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ROUND(J84,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ROUND((SUM(BE84:BE166)),  2)</f>
        <v>0</v>
      </c>
      <c r="G33" s="41"/>
      <c r="H33" s="41"/>
      <c r="I33" s="168">
        <v>0.20999999999999999</v>
      </c>
      <c r="J33" s="167">
        <f>ROUND(((SUM(BE84:BE166))*I33),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ROUND((SUM(BF84:BF166)),  2)</f>
        <v>0</v>
      </c>
      <c r="G34" s="41"/>
      <c r="H34" s="41"/>
      <c r="I34" s="168">
        <v>0.14999999999999999</v>
      </c>
      <c r="J34" s="167">
        <f>ROUND(((SUM(BF84:BF166))*I34),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ROUND((SUM(BG84:BG166)),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ROUND((SUM(BH84:BH166)),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ROUND((SUM(BI84:BI166)),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SO41 - Areálový vodovod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J84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241</v>
      </c>
      <c r="E60" s="192"/>
      <c r="F60" s="192"/>
      <c r="G60" s="192"/>
      <c r="H60" s="192"/>
      <c r="I60" s="193"/>
      <c r="J60" s="194">
        <f>J85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242</v>
      </c>
      <c r="E61" s="198"/>
      <c r="F61" s="198"/>
      <c r="G61" s="198"/>
      <c r="H61" s="198"/>
      <c r="I61" s="199"/>
      <c r="J61" s="200">
        <f>J86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245</v>
      </c>
      <c r="E62" s="198"/>
      <c r="F62" s="198"/>
      <c r="G62" s="198"/>
      <c r="H62" s="198"/>
      <c r="I62" s="199"/>
      <c r="J62" s="200">
        <f>J125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2520</v>
      </c>
      <c r="E63" s="198"/>
      <c r="F63" s="198"/>
      <c r="G63" s="198"/>
      <c r="H63" s="198"/>
      <c r="I63" s="199"/>
      <c r="J63" s="200">
        <f>J128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6"/>
      <c r="C64" s="128"/>
      <c r="D64" s="197" t="s">
        <v>248</v>
      </c>
      <c r="E64" s="198"/>
      <c r="F64" s="198"/>
      <c r="G64" s="198"/>
      <c r="H64" s="198"/>
      <c r="I64" s="199"/>
      <c r="J64" s="200">
        <f>J165</f>
        <v>0</v>
      </c>
      <c r="K64" s="128"/>
      <c r="L64" s="20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1"/>
      <c r="B65" s="42"/>
      <c r="C65" s="43"/>
      <c r="D65" s="43"/>
      <c r="E65" s="43"/>
      <c r="F65" s="43"/>
      <c r="G65" s="43"/>
      <c r="H65" s="43"/>
      <c r="I65" s="150"/>
      <c r="J65" s="43"/>
      <c r="K65" s="43"/>
      <c r="L65" s="15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="2" customFormat="1" ht="6.96" customHeight="1">
      <c r="A66" s="41"/>
      <c r="B66" s="62"/>
      <c r="C66" s="63"/>
      <c r="D66" s="63"/>
      <c r="E66" s="63"/>
      <c r="F66" s="63"/>
      <c r="G66" s="63"/>
      <c r="H66" s="63"/>
      <c r="I66" s="179"/>
      <c r="J66" s="63"/>
      <c r="K66" s="63"/>
      <c r="L66" s="15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="2" customFormat="1" ht="6.96" customHeight="1">
      <c r="A70" s="41"/>
      <c r="B70" s="64"/>
      <c r="C70" s="65"/>
      <c r="D70" s="65"/>
      <c r="E70" s="65"/>
      <c r="F70" s="65"/>
      <c r="G70" s="65"/>
      <c r="H70" s="65"/>
      <c r="I70" s="182"/>
      <c r="J70" s="65"/>
      <c r="K70" s="65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24.96" customHeight="1">
      <c r="A71" s="41"/>
      <c r="B71" s="42"/>
      <c r="C71" s="25" t="s">
        <v>265</v>
      </c>
      <c r="D71" s="43"/>
      <c r="E71" s="43"/>
      <c r="F71" s="43"/>
      <c r="G71" s="43"/>
      <c r="H71" s="43"/>
      <c r="I71" s="150"/>
      <c r="J71" s="43"/>
      <c r="K71" s="4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42"/>
      <c r="C72" s="43"/>
      <c r="D72" s="43"/>
      <c r="E72" s="43"/>
      <c r="F72" s="43"/>
      <c r="G72" s="43"/>
      <c r="H72" s="43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6.5" customHeight="1">
      <c r="A74" s="41"/>
      <c r="B74" s="42"/>
      <c r="C74" s="43"/>
      <c r="D74" s="43"/>
      <c r="E74" s="183" t="str">
        <f>E7</f>
        <v>Revitalizace Jižního náměstí</v>
      </c>
      <c r="F74" s="34"/>
      <c r="G74" s="34"/>
      <c r="H74" s="34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220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72" t="str">
        <f>E9</f>
        <v>SO41 - Areálový vodovod</v>
      </c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22</v>
      </c>
      <c r="D78" s="43"/>
      <c r="E78" s="43"/>
      <c r="F78" s="29" t="str">
        <f>F12</f>
        <v>Praha 14</v>
      </c>
      <c r="G78" s="43"/>
      <c r="H78" s="43"/>
      <c r="I78" s="153" t="s">
        <v>24</v>
      </c>
      <c r="J78" s="75" t="str">
        <f>IF(J12="","",J12)</f>
        <v>17. 10. 2019</v>
      </c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27.9" customHeight="1">
      <c r="A80" s="41"/>
      <c r="B80" s="42"/>
      <c r="C80" s="34" t="s">
        <v>30</v>
      </c>
      <c r="D80" s="43"/>
      <c r="E80" s="43"/>
      <c r="F80" s="29" t="str">
        <f>E15</f>
        <v>TSK hl. m. Prahy a.s.</v>
      </c>
      <c r="G80" s="43"/>
      <c r="H80" s="43"/>
      <c r="I80" s="153" t="s">
        <v>38</v>
      </c>
      <c r="J80" s="39" t="str">
        <f>E21</f>
        <v>d plus projektová a inženýrská a.s.</v>
      </c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5.15" customHeight="1">
      <c r="A81" s="41"/>
      <c r="B81" s="42"/>
      <c r="C81" s="34" t="s">
        <v>36</v>
      </c>
      <c r="D81" s="43"/>
      <c r="E81" s="43"/>
      <c r="F81" s="29" t="str">
        <f>IF(E18="","",E18)</f>
        <v>Vyplň údaj</v>
      </c>
      <c r="G81" s="43"/>
      <c r="H81" s="43"/>
      <c r="I81" s="153" t="s">
        <v>43</v>
      </c>
      <c r="J81" s="39" t="str">
        <f>E24</f>
        <v xml:space="preserve"> </v>
      </c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0.32" customHeight="1">
      <c r="A82" s="41"/>
      <c r="B82" s="42"/>
      <c r="C82" s="43"/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1" customFormat="1" ht="29.28" customHeight="1">
      <c r="A83" s="202"/>
      <c r="B83" s="203"/>
      <c r="C83" s="204" t="s">
        <v>266</v>
      </c>
      <c r="D83" s="205" t="s">
        <v>67</v>
      </c>
      <c r="E83" s="205" t="s">
        <v>63</v>
      </c>
      <c r="F83" s="205" t="s">
        <v>64</v>
      </c>
      <c r="G83" s="205" t="s">
        <v>267</v>
      </c>
      <c r="H83" s="205" t="s">
        <v>268</v>
      </c>
      <c r="I83" s="206" t="s">
        <v>269</v>
      </c>
      <c r="J83" s="205" t="s">
        <v>239</v>
      </c>
      <c r="K83" s="207" t="s">
        <v>270</v>
      </c>
      <c r="L83" s="208"/>
      <c r="M83" s="95" t="s">
        <v>44</v>
      </c>
      <c r="N83" s="96" t="s">
        <v>52</v>
      </c>
      <c r="O83" s="96" t="s">
        <v>271</v>
      </c>
      <c r="P83" s="96" t="s">
        <v>272</v>
      </c>
      <c r="Q83" s="96" t="s">
        <v>273</v>
      </c>
      <c r="R83" s="96" t="s">
        <v>274</v>
      </c>
      <c r="S83" s="96" t="s">
        <v>275</v>
      </c>
      <c r="T83" s="97" t="s">
        <v>276</v>
      </c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</row>
    <row r="84" s="2" customFormat="1" ht="22.8" customHeight="1">
      <c r="A84" s="41"/>
      <c r="B84" s="42"/>
      <c r="C84" s="102" t="s">
        <v>277</v>
      </c>
      <c r="D84" s="43"/>
      <c r="E84" s="43"/>
      <c r="F84" s="43"/>
      <c r="G84" s="43"/>
      <c r="H84" s="43"/>
      <c r="I84" s="150"/>
      <c r="J84" s="209">
        <f>BK84</f>
        <v>0</v>
      </c>
      <c r="K84" s="43"/>
      <c r="L84" s="47"/>
      <c r="M84" s="98"/>
      <c r="N84" s="210"/>
      <c r="O84" s="99"/>
      <c r="P84" s="211">
        <f>P85</f>
        <v>0</v>
      </c>
      <c r="Q84" s="99"/>
      <c r="R84" s="211">
        <f>R85</f>
        <v>34.176005000000004</v>
      </c>
      <c r="S84" s="99"/>
      <c r="T84" s="212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81</v>
      </c>
      <c r="AU84" s="19" t="s">
        <v>240</v>
      </c>
      <c r="BK84" s="213">
        <f>BK85</f>
        <v>0</v>
      </c>
    </row>
    <row r="85" s="12" customFormat="1" ht="25.92" customHeight="1">
      <c r="A85" s="12"/>
      <c r="B85" s="214"/>
      <c r="C85" s="215"/>
      <c r="D85" s="216" t="s">
        <v>81</v>
      </c>
      <c r="E85" s="217" t="s">
        <v>278</v>
      </c>
      <c r="F85" s="217" t="s">
        <v>279</v>
      </c>
      <c r="G85" s="215"/>
      <c r="H85" s="215"/>
      <c r="I85" s="218"/>
      <c r="J85" s="219">
        <f>BK85</f>
        <v>0</v>
      </c>
      <c r="K85" s="215"/>
      <c r="L85" s="220"/>
      <c r="M85" s="221"/>
      <c r="N85" s="222"/>
      <c r="O85" s="222"/>
      <c r="P85" s="223">
        <f>P86+P125+P128+P165</f>
        <v>0</v>
      </c>
      <c r="Q85" s="222"/>
      <c r="R85" s="223">
        <f>R86+R125+R128+R165</f>
        <v>34.176005000000004</v>
      </c>
      <c r="S85" s="222"/>
      <c r="T85" s="224">
        <f>T86+T125+T128+T165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25" t="s">
        <v>89</v>
      </c>
      <c r="AT85" s="226" t="s">
        <v>81</v>
      </c>
      <c r="AU85" s="226" t="s">
        <v>82</v>
      </c>
      <c r="AY85" s="225" t="s">
        <v>280</v>
      </c>
      <c r="BK85" s="227">
        <f>BK86+BK125+BK128+BK165</f>
        <v>0</v>
      </c>
    </row>
    <row r="86" s="12" customFormat="1" ht="22.8" customHeight="1">
      <c r="A86" s="12"/>
      <c r="B86" s="214"/>
      <c r="C86" s="215"/>
      <c r="D86" s="216" t="s">
        <v>81</v>
      </c>
      <c r="E86" s="228" t="s">
        <v>89</v>
      </c>
      <c r="F86" s="228" t="s">
        <v>281</v>
      </c>
      <c r="G86" s="215"/>
      <c r="H86" s="215"/>
      <c r="I86" s="218"/>
      <c r="J86" s="229">
        <f>BK86</f>
        <v>0</v>
      </c>
      <c r="K86" s="215"/>
      <c r="L86" s="220"/>
      <c r="M86" s="221"/>
      <c r="N86" s="222"/>
      <c r="O86" s="222"/>
      <c r="P86" s="223">
        <f>SUM(P87:P124)</f>
        <v>0</v>
      </c>
      <c r="Q86" s="222"/>
      <c r="R86" s="223">
        <f>SUM(R87:R124)</f>
        <v>33.137740000000001</v>
      </c>
      <c r="S86" s="222"/>
      <c r="T86" s="224">
        <f>SUM(T87:T124)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5" t="s">
        <v>89</v>
      </c>
      <c r="AT86" s="226" t="s">
        <v>81</v>
      </c>
      <c r="AU86" s="226" t="s">
        <v>89</v>
      </c>
      <c r="AY86" s="225" t="s">
        <v>280</v>
      </c>
      <c r="BK86" s="227">
        <f>SUM(BK87:BK124)</f>
        <v>0</v>
      </c>
    </row>
    <row r="87" s="2" customFormat="1" ht="36" customHeight="1">
      <c r="A87" s="41"/>
      <c r="B87" s="42"/>
      <c r="C87" s="230" t="s">
        <v>89</v>
      </c>
      <c r="D87" s="230" t="s">
        <v>282</v>
      </c>
      <c r="E87" s="231" t="s">
        <v>2521</v>
      </c>
      <c r="F87" s="232" t="s">
        <v>2522</v>
      </c>
      <c r="G87" s="233" t="s">
        <v>235</v>
      </c>
      <c r="H87" s="234">
        <v>56.700000000000003</v>
      </c>
      <c r="I87" s="235"/>
      <c r="J87" s="236">
        <f>ROUND(I87*H87,2)</f>
        <v>0</v>
      </c>
      <c r="K87" s="232" t="s">
        <v>285</v>
      </c>
      <c r="L87" s="47"/>
      <c r="M87" s="237" t="s">
        <v>44</v>
      </c>
      <c r="N87" s="238" t="s">
        <v>53</v>
      </c>
      <c r="O87" s="87"/>
      <c r="P87" s="239">
        <f>O87*H87</f>
        <v>0</v>
      </c>
      <c r="Q87" s="239">
        <v>0</v>
      </c>
      <c r="R87" s="239">
        <f>Q87*H87</f>
        <v>0</v>
      </c>
      <c r="S87" s="239">
        <v>0</v>
      </c>
      <c r="T87" s="240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41" t="s">
        <v>286</v>
      </c>
      <c r="AT87" s="241" t="s">
        <v>282</v>
      </c>
      <c r="AU87" s="241" t="s">
        <v>91</v>
      </c>
      <c r="AY87" s="19" t="s">
        <v>280</v>
      </c>
      <c r="BE87" s="242">
        <f>IF(N87="základní",J87,0)</f>
        <v>0</v>
      </c>
      <c r="BF87" s="242">
        <f>IF(N87="snížená",J87,0)</f>
        <v>0</v>
      </c>
      <c r="BG87" s="242">
        <f>IF(N87="zákl. přenesená",J87,0)</f>
        <v>0</v>
      </c>
      <c r="BH87" s="242">
        <f>IF(N87="sníž. přenesená",J87,0)</f>
        <v>0</v>
      </c>
      <c r="BI87" s="242">
        <f>IF(N87="nulová",J87,0)</f>
        <v>0</v>
      </c>
      <c r="BJ87" s="19" t="s">
        <v>89</v>
      </c>
      <c r="BK87" s="242">
        <f>ROUND(I87*H87,2)</f>
        <v>0</v>
      </c>
      <c r="BL87" s="19" t="s">
        <v>286</v>
      </c>
      <c r="BM87" s="241" t="s">
        <v>3753</v>
      </c>
    </row>
    <row r="88" s="13" customFormat="1">
      <c r="A88" s="13"/>
      <c r="B88" s="243"/>
      <c r="C88" s="244"/>
      <c r="D88" s="245" t="s">
        <v>288</v>
      </c>
      <c r="E88" s="246" t="s">
        <v>44</v>
      </c>
      <c r="F88" s="247" t="s">
        <v>2524</v>
      </c>
      <c r="G88" s="244"/>
      <c r="H88" s="248">
        <v>56.700000000000003</v>
      </c>
      <c r="I88" s="249"/>
      <c r="J88" s="244"/>
      <c r="K88" s="244"/>
      <c r="L88" s="250"/>
      <c r="M88" s="251"/>
      <c r="N88" s="252"/>
      <c r="O88" s="252"/>
      <c r="P88" s="252"/>
      <c r="Q88" s="252"/>
      <c r="R88" s="252"/>
      <c r="S88" s="252"/>
      <c r="T88" s="25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54" t="s">
        <v>288</v>
      </c>
      <c r="AU88" s="254" t="s">
        <v>91</v>
      </c>
      <c r="AV88" s="13" t="s">
        <v>91</v>
      </c>
      <c r="AW88" s="13" t="s">
        <v>42</v>
      </c>
      <c r="AX88" s="13" t="s">
        <v>89</v>
      </c>
      <c r="AY88" s="254" t="s">
        <v>280</v>
      </c>
    </row>
    <row r="89" s="2" customFormat="1" ht="48" customHeight="1">
      <c r="A89" s="41"/>
      <c r="B89" s="42"/>
      <c r="C89" s="230" t="s">
        <v>91</v>
      </c>
      <c r="D89" s="230" t="s">
        <v>282</v>
      </c>
      <c r="E89" s="231" t="s">
        <v>2525</v>
      </c>
      <c r="F89" s="232" t="s">
        <v>2526</v>
      </c>
      <c r="G89" s="233" t="s">
        <v>235</v>
      </c>
      <c r="H89" s="234">
        <v>56.700000000000003</v>
      </c>
      <c r="I89" s="235"/>
      <c r="J89" s="236">
        <f>ROUND(I89*H89,2)</f>
        <v>0</v>
      </c>
      <c r="K89" s="232" t="s">
        <v>285</v>
      </c>
      <c r="L89" s="47"/>
      <c r="M89" s="237" t="s">
        <v>44</v>
      </c>
      <c r="N89" s="238" t="s">
        <v>53</v>
      </c>
      <c r="O89" s="87"/>
      <c r="P89" s="239">
        <f>O89*H89</f>
        <v>0</v>
      </c>
      <c r="Q89" s="239">
        <v>0</v>
      </c>
      <c r="R89" s="239">
        <f>Q89*H89</f>
        <v>0</v>
      </c>
      <c r="S89" s="239">
        <v>0</v>
      </c>
      <c r="T89" s="240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41" t="s">
        <v>286</v>
      </c>
      <c r="AT89" s="241" t="s">
        <v>282</v>
      </c>
      <c r="AU89" s="241" t="s">
        <v>91</v>
      </c>
      <c r="AY89" s="19" t="s">
        <v>280</v>
      </c>
      <c r="BE89" s="242">
        <f>IF(N89="základní",J89,0)</f>
        <v>0</v>
      </c>
      <c r="BF89" s="242">
        <f>IF(N89="snížená",J89,0)</f>
        <v>0</v>
      </c>
      <c r="BG89" s="242">
        <f>IF(N89="zákl. přenesená",J89,0)</f>
        <v>0</v>
      </c>
      <c r="BH89" s="242">
        <f>IF(N89="sníž. přenesená",J89,0)</f>
        <v>0</v>
      </c>
      <c r="BI89" s="242">
        <f>IF(N89="nulová",J89,0)</f>
        <v>0</v>
      </c>
      <c r="BJ89" s="19" t="s">
        <v>89</v>
      </c>
      <c r="BK89" s="242">
        <f>ROUND(I89*H89,2)</f>
        <v>0</v>
      </c>
      <c r="BL89" s="19" t="s">
        <v>286</v>
      </c>
      <c r="BM89" s="241" t="s">
        <v>3754</v>
      </c>
    </row>
    <row r="90" s="13" customFormat="1">
      <c r="A90" s="13"/>
      <c r="B90" s="243"/>
      <c r="C90" s="244"/>
      <c r="D90" s="245" t="s">
        <v>288</v>
      </c>
      <c r="E90" s="246" t="s">
        <v>2510</v>
      </c>
      <c r="F90" s="247" t="s">
        <v>3755</v>
      </c>
      <c r="G90" s="244"/>
      <c r="H90" s="248">
        <v>52.5</v>
      </c>
      <c r="I90" s="249"/>
      <c r="J90" s="244"/>
      <c r="K90" s="244"/>
      <c r="L90" s="250"/>
      <c r="M90" s="251"/>
      <c r="N90" s="252"/>
      <c r="O90" s="252"/>
      <c r="P90" s="252"/>
      <c r="Q90" s="252"/>
      <c r="R90" s="252"/>
      <c r="S90" s="252"/>
      <c r="T90" s="25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4" t="s">
        <v>288</v>
      </c>
      <c r="AU90" s="254" t="s">
        <v>91</v>
      </c>
      <c r="AV90" s="13" t="s">
        <v>91</v>
      </c>
      <c r="AW90" s="13" t="s">
        <v>42</v>
      </c>
      <c r="AX90" s="13" t="s">
        <v>82</v>
      </c>
      <c r="AY90" s="254" t="s">
        <v>280</v>
      </c>
    </row>
    <row r="91" s="13" customFormat="1">
      <c r="A91" s="13"/>
      <c r="B91" s="243"/>
      <c r="C91" s="244"/>
      <c r="D91" s="245" t="s">
        <v>288</v>
      </c>
      <c r="E91" s="246" t="s">
        <v>2513</v>
      </c>
      <c r="F91" s="247" t="s">
        <v>2529</v>
      </c>
      <c r="G91" s="244"/>
      <c r="H91" s="248">
        <v>0.90000000000000002</v>
      </c>
      <c r="I91" s="249"/>
      <c r="J91" s="244"/>
      <c r="K91" s="244"/>
      <c r="L91" s="250"/>
      <c r="M91" s="251"/>
      <c r="N91" s="252"/>
      <c r="O91" s="252"/>
      <c r="P91" s="252"/>
      <c r="Q91" s="252"/>
      <c r="R91" s="252"/>
      <c r="S91" s="252"/>
      <c r="T91" s="25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4" t="s">
        <v>288</v>
      </c>
      <c r="AU91" s="254" t="s">
        <v>91</v>
      </c>
      <c r="AV91" s="13" t="s">
        <v>91</v>
      </c>
      <c r="AW91" s="13" t="s">
        <v>42</v>
      </c>
      <c r="AX91" s="13" t="s">
        <v>82</v>
      </c>
      <c r="AY91" s="254" t="s">
        <v>280</v>
      </c>
    </row>
    <row r="92" s="13" customFormat="1">
      <c r="A92" s="13"/>
      <c r="B92" s="243"/>
      <c r="C92" s="244"/>
      <c r="D92" s="245" t="s">
        <v>288</v>
      </c>
      <c r="E92" s="246" t="s">
        <v>2516</v>
      </c>
      <c r="F92" s="247" t="s">
        <v>3756</v>
      </c>
      <c r="G92" s="244"/>
      <c r="H92" s="248">
        <v>1.2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4" t="s">
        <v>288</v>
      </c>
      <c r="AU92" s="254" t="s">
        <v>91</v>
      </c>
      <c r="AV92" s="13" t="s">
        <v>91</v>
      </c>
      <c r="AW92" s="13" t="s">
        <v>42</v>
      </c>
      <c r="AX92" s="13" t="s">
        <v>82</v>
      </c>
      <c r="AY92" s="254" t="s">
        <v>280</v>
      </c>
    </row>
    <row r="93" s="13" customFormat="1">
      <c r="A93" s="13"/>
      <c r="B93" s="243"/>
      <c r="C93" s="244"/>
      <c r="D93" s="245" t="s">
        <v>288</v>
      </c>
      <c r="E93" s="246" t="s">
        <v>44</v>
      </c>
      <c r="F93" s="247" t="s">
        <v>2524</v>
      </c>
      <c r="G93" s="244"/>
      <c r="H93" s="248">
        <v>56.700000000000003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288</v>
      </c>
      <c r="AU93" s="254" t="s">
        <v>91</v>
      </c>
      <c r="AV93" s="13" t="s">
        <v>91</v>
      </c>
      <c r="AW93" s="13" t="s">
        <v>42</v>
      </c>
      <c r="AX93" s="13" t="s">
        <v>89</v>
      </c>
      <c r="AY93" s="254" t="s">
        <v>280</v>
      </c>
    </row>
    <row r="94" s="2" customFormat="1" ht="60" customHeight="1">
      <c r="A94" s="41"/>
      <c r="B94" s="42"/>
      <c r="C94" s="230" t="s">
        <v>297</v>
      </c>
      <c r="D94" s="230" t="s">
        <v>282</v>
      </c>
      <c r="E94" s="231" t="s">
        <v>2531</v>
      </c>
      <c r="F94" s="232" t="s">
        <v>2532</v>
      </c>
      <c r="G94" s="233" t="s">
        <v>235</v>
      </c>
      <c r="H94" s="234">
        <v>17.010000000000002</v>
      </c>
      <c r="I94" s="235"/>
      <c r="J94" s="236">
        <f>ROUND(I94*H94,2)</f>
        <v>0</v>
      </c>
      <c r="K94" s="232" t="s">
        <v>285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286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286</v>
      </c>
      <c r="BM94" s="241" t="s">
        <v>3757</v>
      </c>
    </row>
    <row r="95" s="13" customFormat="1">
      <c r="A95" s="13"/>
      <c r="B95" s="243"/>
      <c r="C95" s="244"/>
      <c r="D95" s="245" t="s">
        <v>288</v>
      </c>
      <c r="E95" s="244"/>
      <c r="F95" s="247" t="s">
        <v>3758</v>
      </c>
      <c r="G95" s="244"/>
      <c r="H95" s="248">
        <v>17.010000000000002</v>
      </c>
      <c r="I95" s="249"/>
      <c r="J95" s="244"/>
      <c r="K95" s="244"/>
      <c r="L95" s="250"/>
      <c r="M95" s="251"/>
      <c r="N95" s="252"/>
      <c r="O95" s="252"/>
      <c r="P95" s="252"/>
      <c r="Q95" s="252"/>
      <c r="R95" s="252"/>
      <c r="S95" s="252"/>
      <c r="T95" s="25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4" t="s">
        <v>288</v>
      </c>
      <c r="AU95" s="254" t="s">
        <v>91</v>
      </c>
      <c r="AV95" s="13" t="s">
        <v>91</v>
      </c>
      <c r="AW95" s="13" t="s">
        <v>4</v>
      </c>
      <c r="AX95" s="13" t="s">
        <v>89</v>
      </c>
      <c r="AY95" s="254" t="s">
        <v>280</v>
      </c>
    </row>
    <row r="96" s="2" customFormat="1" ht="36" customHeight="1">
      <c r="A96" s="41"/>
      <c r="B96" s="42"/>
      <c r="C96" s="230" t="s">
        <v>286</v>
      </c>
      <c r="D96" s="230" t="s">
        <v>282</v>
      </c>
      <c r="E96" s="231" t="s">
        <v>2535</v>
      </c>
      <c r="F96" s="232" t="s">
        <v>2536</v>
      </c>
      <c r="G96" s="233" t="s">
        <v>201</v>
      </c>
      <c r="H96" s="234">
        <v>73.5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0.00084000000000000003</v>
      </c>
      <c r="R96" s="239">
        <f>Q96*H96</f>
        <v>0.061740000000000003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3759</v>
      </c>
    </row>
    <row r="97" s="13" customFormat="1">
      <c r="A97" s="13"/>
      <c r="B97" s="243"/>
      <c r="C97" s="244"/>
      <c r="D97" s="245" t="s">
        <v>288</v>
      </c>
      <c r="E97" s="246" t="s">
        <v>44</v>
      </c>
      <c r="F97" s="247" t="s">
        <v>2538</v>
      </c>
      <c r="G97" s="244"/>
      <c r="H97" s="248">
        <v>73.5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42</v>
      </c>
      <c r="AX97" s="13" t="s">
        <v>89</v>
      </c>
      <c r="AY97" s="254" t="s">
        <v>280</v>
      </c>
    </row>
    <row r="98" s="2" customFormat="1" ht="36" customHeight="1">
      <c r="A98" s="41"/>
      <c r="B98" s="42"/>
      <c r="C98" s="230" t="s">
        <v>307</v>
      </c>
      <c r="D98" s="230" t="s">
        <v>282</v>
      </c>
      <c r="E98" s="231" t="s">
        <v>2539</v>
      </c>
      <c r="F98" s="232" t="s">
        <v>2540</v>
      </c>
      <c r="G98" s="233" t="s">
        <v>201</v>
      </c>
      <c r="H98" s="234">
        <v>73.5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3760</v>
      </c>
    </row>
    <row r="99" s="2" customFormat="1" ht="48" customHeight="1">
      <c r="A99" s="41"/>
      <c r="B99" s="42"/>
      <c r="C99" s="230" t="s">
        <v>311</v>
      </c>
      <c r="D99" s="230" t="s">
        <v>282</v>
      </c>
      <c r="E99" s="231" t="s">
        <v>2542</v>
      </c>
      <c r="F99" s="232" t="s">
        <v>2543</v>
      </c>
      <c r="G99" s="233" t="s">
        <v>235</v>
      </c>
      <c r="H99" s="234">
        <v>56.700000000000003</v>
      </c>
      <c r="I99" s="235"/>
      <c r="J99" s="236">
        <f>ROUND(I99*H99,2)</f>
        <v>0</v>
      </c>
      <c r="K99" s="232" t="s">
        <v>285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286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286</v>
      </c>
      <c r="BM99" s="241" t="s">
        <v>3761</v>
      </c>
    </row>
    <row r="100" s="13" customFormat="1">
      <c r="A100" s="13"/>
      <c r="B100" s="243"/>
      <c r="C100" s="244"/>
      <c r="D100" s="245" t="s">
        <v>288</v>
      </c>
      <c r="E100" s="246" t="s">
        <v>44</v>
      </c>
      <c r="F100" s="247" t="s">
        <v>2524</v>
      </c>
      <c r="G100" s="244"/>
      <c r="H100" s="248">
        <v>56.700000000000003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288</v>
      </c>
      <c r="AU100" s="254" t="s">
        <v>91</v>
      </c>
      <c r="AV100" s="13" t="s">
        <v>91</v>
      </c>
      <c r="AW100" s="13" t="s">
        <v>42</v>
      </c>
      <c r="AX100" s="13" t="s">
        <v>89</v>
      </c>
      <c r="AY100" s="254" t="s">
        <v>280</v>
      </c>
    </row>
    <row r="101" s="2" customFormat="1" ht="60" customHeight="1">
      <c r="A101" s="41"/>
      <c r="B101" s="42"/>
      <c r="C101" s="230" t="s">
        <v>316</v>
      </c>
      <c r="D101" s="230" t="s">
        <v>282</v>
      </c>
      <c r="E101" s="231" t="s">
        <v>298</v>
      </c>
      <c r="F101" s="232" t="s">
        <v>299</v>
      </c>
      <c r="G101" s="233" t="s">
        <v>235</v>
      </c>
      <c r="H101" s="234">
        <v>113.40000000000001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3762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2548</v>
      </c>
      <c r="G102" s="244"/>
      <c r="H102" s="248">
        <v>56.700000000000003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82</v>
      </c>
      <c r="AY102" s="254" t="s">
        <v>280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2549</v>
      </c>
      <c r="G103" s="244"/>
      <c r="H103" s="248">
        <v>23.625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82</v>
      </c>
      <c r="AY103" s="254" t="s">
        <v>280</v>
      </c>
    </row>
    <row r="104" s="13" customFormat="1">
      <c r="A104" s="13"/>
      <c r="B104" s="243"/>
      <c r="C104" s="244"/>
      <c r="D104" s="245" t="s">
        <v>288</v>
      </c>
      <c r="E104" s="246" t="s">
        <v>44</v>
      </c>
      <c r="F104" s="247" t="s">
        <v>2550</v>
      </c>
      <c r="G104" s="244"/>
      <c r="H104" s="248">
        <v>33.075000000000003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42</v>
      </c>
      <c r="AX104" s="13" t="s">
        <v>82</v>
      </c>
      <c r="AY104" s="254" t="s">
        <v>280</v>
      </c>
    </row>
    <row r="105" s="14" customFormat="1">
      <c r="A105" s="14"/>
      <c r="B105" s="255"/>
      <c r="C105" s="256"/>
      <c r="D105" s="245" t="s">
        <v>288</v>
      </c>
      <c r="E105" s="257" t="s">
        <v>44</v>
      </c>
      <c r="F105" s="258" t="s">
        <v>292</v>
      </c>
      <c r="G105" s="256"/>
      <c r="H105" s="259">
        <v>113.40000000000001</v>
      </c>
      <c r="I105" s="260"/>
      <c r="J105" s="256"/>
      <c r="K105" s="256"/>
      <c r="L105" s="261"/>
      <c r="M105" s="262"/>
      <c r="N105" s="263"/>
      <c r="O105" s="263"/>
      <c r="P105" s="263"/>
      <c r="Q105" s="263"/>
      <c r="R105" s="263"/>
      <c r="S105" s="263"/>
      <c r="T105" s="26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5" t="s">
        <v>288</v>
      </c>
      <c r="AU105" s="265" t="s">
        <v>91</v>
      </c>
      <c r="AV105" s="14" t="s">
        <v>286</v>
      </c>
      <c r="AW105" s="14" t="s">
        <v>42</v>
      </c>
      <c r="AX105" s="14" t="s">
        <v>89</v>
      </c>
      <c r="AY105" s="265" t="s">
        <v>280</v>
      </c>
    </row>
    <row r="106" s="2" customFormat="1" ht="60" customHeight="1">
      <c r="A106" s="41"/>
      <c r="B106" s="42"/>
      <c r="C106" s="230" t="s">
        <v>323</v>
      </c>
      <c r="D106" s="230" t="s">
        <v>282</v>
      </c>
      <c r="E106" s="231" t="s">
        <v>303</v>
      </c>
      <c r="F106" s="232" t="s">
        <v>304</v>
      </c>
      <c r="G106" s="233" t="s">
        <v>235</v>
      </c>
      <c r="H106" s="234">
        <v>1134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3763</v>
      </c>
    </row>
    <row r="107" s="13" customFormat="1">
      <c r="A107" s="13"/>
      <c r="B107" s="243"/>
      <c r="C107" s="244"/>
      <c r="D107" s="245" t="s">
        <v>288</v>
      </c>
      <c r="E107" s="244"/>
      <c r="F107" s="247" t="s">
        <v>3764</v>
      </c>
      <c r="G107" s="244"/>
      <c r="H107" s="248">
        <v>1134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</v>
      </c>
      <c r="AX107" s="13" t="s">
        <v>89</v>
      </c>
      <c r="AY107" s="254" t="s">
        <v>280</v>
      </c>
    </row>
    <row r="108" s="2" customFormat="1" ht="36" customHeight="1">
      <c r="A108" s="41"/>
      <c r="B108" s="42"/>
      <c r="C108" s="230" t="s">
        <v>328</v>
      </c>
      <c r="D108" s="230" t="s">
        <v>282</v>
      </c>
      <c r="E108" s="231" t="s">
        <v>308</v>
      </c>
      <c r="F108" s="232" t="s">
        <v>309</v>
      </c>
      <c r="G108" s="233" t="s">
        <v>235</v>
      </c>
      <c r="H108" s="234">
        <v>56.700000000000003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3765</v>
      </c>
    </row>
    <row r="109" s="13" customFormat="1">
      <c r="A109" s="13"/>
      <c r="B109" s="243"/>
      <c r="C109" s="244"/>
      <c r="D109" s="245" t="s">
        <v>288</v>
      </c>
      <c r="E109" s="246" t="s">
        <v>44</v>
      </c>
      <c r="F109" s="247" t="s">
        <v>2556</v>
      </c>
      <c r="G109" s="244"/>
      <c r="H109" s="248">
        <v>33.075000000000003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42</v>
      </c>
      <c r="AX109" s="13" t="s">
        <v>82</v>
      </c>
      <c r="AY109" s="254" t="s">
        <v>280</v>
      </c>
    </row>
    <row r="110" s="13" customFormat="1">
      <c r="A110" s="13"/>
      <c r="B110" s="243"/>
      <c r="C110" s="244"/>
      <c r="D110" s="245" t="s">
        <v>288</v>
      </c>
      <c r="E110" s="246" t="s">
        <v>44</v>
      </c>
      <c r="F110" s="247" t="s">
        <v>2557</v>
      </c>
      <c r="G110" s="244"/>
      <c r="H110" s="248">
        <v>23.625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42</v>
      </c>
      <c r="AX110" s="13" t="s">
        <v>82</v>
      </c>
      <c r="AY110" s="254" t="s">
        <v>280</v>
      </c>
    </row>
    <row r="111" s="14" customFormat="1">
      <c r="A111" s="14"/>
      <c r="B111" s="255"/>
      <c r="C111" s="256"/>
      <c r="D111" s="245" t="s">
        <v>288</v>
      </c>
      <c r="E111" s="257" t="s">
        <v>44</v>
      </c>
      <c r="F111" s="258" t="s">
        <v>292</v>
      </c>
      <c r="G111" s="256"/>
      <c r="H111" s="259">
        <v>56.700000000000003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91</v>
      </c>
      <c r="AV111" s="14" t="s">
        <v>286</v>
      </c>
      <c r="AW111" s="14" t="s">
        <v>42</v>
      </c>
      <c r="AX111" s="14" t="s">
        <v>89</v>
      </c>
      <c r="AY111" s="265" t="s">
        <v>280</v>
      </c>
    </row>
    <row r="112" s="2" customFormat="1" ht="16.5" customHeight="1">
      <c r="A112" s="41"/>
      <c r="B112" s="42"/>
      <c r="C112" s="230" t="s">
        <v>335</v>
      </c>
      <c r="D112" s="230" t="s">
        <v>282</v>
      </c>
      <c r="E112" s="231" t="s">
        <v>312</v>
      </c>
      <c r="F112" s="232" t="s">
        <v>313</v>
      </c>
      <c r="G112" s="233" t="s">
        <v>235</v>
      </c>
      <c r="H112" s="234">
        <v>80.325000000000003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3766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2559</v>
      </c>
      <c r="G113" s="244"/>
      <c r="H113" s="248">
        <v>56.700000000000003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82</v>
      </c>
      <c r="AY113" s="254" t="s">
        <v>280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2557</v>
      </c>
      <c r="G114" s="244"/>
      <c r="H114" s="248">
        <v>23.625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4" customFormat="1">
      <c r="A115" s="14"/>
      <c r="B115" s="255"/>
      <c r="C115" s="256"/>
      <c r="D115" s="245" t="s">
        <v>288</v>
      </c>
      <c r="E115" s="257" t="s">
        <v>44</v>
      </c>
      <c r="F115" s="258" t="s">
        <v>292</v>
      </c>
      <c r="G115" s="256"/>
      <c r="H115" s="259">
        <v>80.325000000000003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5" t="s">
        <v>288</v>
      </c>
      <c r="AU115" s="265" t="s">
        <v>91</v>
      </c>
      <c r="AV115" s="14" t="s">
        <v>286</v>
      </c>
      <c r="AW115" s="14" t="s">
        <v>42</v>
      </c>
      <c r="AX115" s="14" t="s">
        <v>89</v>
      </c>
      <c r="AY115" s="265" t="s">
        <v>280</v>
      </c>
    </row>
    <row r="116" s="2" customFormat="1" ht="36" customHeight="1">
      <c r="A116" s="41"/>
      <c r="B116" s="42"/>
      <c r="C116" s="230" t="s">
        <v>341</v>
      </c>
      <c r="D116" s="230" t="s">
        <v>282</v>
      </c>
      <c r="E116" s="231" t="s">
        <v>317</v>
      </c>
      <c r="F116" s="232" t="s">
        <v>318</v>
      </c>
      <c r="G116" s="233" t="s">
        <v>319</v>
      </c>
      <c r="H116" s="234">
        <v>42.524999999999999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3767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2557</v>
      </c>
      <c r="G117" s="244"/>
      <c r="H117" s="248">
        <v>23.625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89</v>
      </c>
      <c r="AY117" s="254" t="s">
        <v>280</v>
      </c>
    </row>
    <row r="118" s="13" customFormat="1">
      <c r="A118" s="13"/>
      <c r="B118" s="243"/>
      <c r="C118" s="244"/>
      <c r="D118" s="245" t="s">
        <v>288</v>
      </c>
      <c r="E118" s="244"/>
      <c r="F118" s="247" t="s">
        <v>3768</v>
      </c>
      <c r="G118" s="244"/>
      <c r="H118" s="248">
        <v>42.524999999999999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</v>
      </c>
      <c r="AX118" s="13" t="s">
        <v>89</v>
      </c>
      <c r="AY118" s="254" t="s">
        <v>280</v>
      </c>
    </row>
    <row r="119" s="2" customFormat="1" ht="36" customHeight="1">
      <c r="A119" s="41"/>
      <c r="B119" s="42"/>
      <c r="C119" s="230" t="s">
        <v>347</v>
      </c>
      <c r="D119" s="230" t="s">
        <v>282</v>
      </c>
      <c r="E119" s="231" t="s">
        <v>324</v>
      </c>
      <c r="F119" s="232" t="s">
        <v>325</v>
      </c>
      <c r="G119" s="233" t="s">
        <v>235</v>
      </c>
      <c r="H119" s="234">
        <v>33.075000000000003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3769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2556</v>
      </c>
      <c r="G120" s="244"/>
      <c r="H120" s="248">
        <v>33.075000000000003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89</v>
      </c>
      <c r="AY120" s="254" t="s">
        <v>280</v>
      </c>
    </row>
    <row r="121" s="2" customFormat="1" ht="60" customHeight="1">
      <c r="A121" s="41"/>
      <c r="B121" s="42"/>
      <c r="C121" s="230" t="s">
        <v>356</v>
      </c>
      <c r="D121" s="230" t="s">
        <v>282</v>
      </c>
      <c r="E121" s="231" t="s">
        <v>2563</v>
      </c>
      <c r="F121" s="232" t="s">
        <v>2564</v>
      </c>
      <c r="G121" s="233" t="s">
        <v>235</v>
      </c>
      <c r="H121" s="234">
        <v>16.538</v>
      </c>
      <c r="I121" s="235"/>
      <c r="J121" s="236">
        <f>ROUND(I121*H121,2)</f>
        <v>0</v>
      </c>
      <c r="K121" s="232" t="s">
        <v>285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286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286</v>
      </c>
      <c r="BM121" s="241" t="s">
        <v>3770</v>
      </c>
    </row>
    <row r="122" s="13" customFormat="1">
      <c r="A122" s="13"/>
      <c r="B122" s="243"/>
      <c r="C122" s="244"/>
      <c r="D122" s="245" t="s">
        <v>288</v>
      </c>
      <c r="E122" s="246" t="s">
        <v>44</v>
      </c>
      <c r="F122" s="247" t="s">
        <v>2566</v>
      </c>
      <c r="G122" s="244"/>
      <c r="H122" s="248">
        <v>16.538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42</v>
      </c>
      <c r="AX122" s="13" t="s">
        <v>89</v>
      </c>
      <c r="AY122" s="254" t="s">
        <v>280</v>
      </c>
    </row>
    <row r="123" s="2" customFormat="1" ht="16.5" customHeight="1">
      <c r="A123" s="41"/>
      <c r="B123" s="42"/>
      <c r="C123" s="266" t="s">
        <v>363</v>
      </c>
      <c r="D123" s="266" t="s">
        <v>329</v>
      </c>
      <c r="E123" s="267" t="s">
        <v>2567</v>
      </c>
      <c r="F123" s="268" t="s">
        <v>2568</v>
      </c>
      <c r="G123" s="269" t="s">
        <v>319</v>
      </c>
      <c r="H123" s="270">
        <v>33.076000000000001</v>
      </c>
      <c r="I123" s="271"/>
      <c r="J123" s="272">
        <f>ROUND(I123*H123,2)</f>
        <v>0</v>
      </c>
      <c r="K123" s="268" t="s">
        <v>285</v>
      </c>
      <c r="L123" s="273"/>
      <c r="M123" s="274" t="s">
        <v>44</v>
      </c>
      <c r="N123" s="275" t="s">
        <v>53</v>
      </c>
      <c r="O123" s="87"/>
      <c r="P123" s="239">
        <f>O123*H123</f>
        <v>0</v>
      </c>
      <c r="Q123" s="239">
        <v>1</v>
      </c>
      <c r="R123" s="239">
        <f>Q123*H123</f>
        <v>33.076000000000001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323</v>
      </c>
      <c r="AT123" s="241" t="s">
        <v>329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3771</v>
      </c>
    </row>
    <row r="124" s="13" customFormat="1">
      <c r="A124" s="13"/>
      <c r="B124" s="243"/>
      <c r="C124" s="244"/>
      <c r="D124" s="245" t="s">
        <v>288</v>
      </c>
      <c r="E124" s="244"/>
      <c r="F124" s="247" t="s">
        <v>3772</v>
      </c>
      <c r="G124" s="244"/>
      <c r="H124" s="248">
        <v>33.076000000000001</v>
      </c>
      <c r="I124" s="249"/>
      <c r="J124" s="244"/>
      <c r="K124" s="244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91</v>
      </c>
      <c r="AV124" s="13" t="s">
        <v>91</v>
      </c>
      <c r="AW124" s="13" t="s">
        <v>4</v>
      </c>
      <c r="AX124" s="13" t="s">
        <v>89</v>
      </c>
      <c r="AY124" s="254" t="s">
        <v>280</v>
      </c>
    </row>
    <row r="125" s="12" customFormat="1" ht="22.8" customHeight="1">
      <c r="A125" s="12"/>
      <c r="B125" s="214"/>
      <c r="C125" s="215"/>
      <c r="D125" s="216" t="s">
        <v>81</v>
      </c>
      <c r="E125" s="228" t="s">
        <v>286</v>
      </c>
      <c r="F125" s="228" t="s">
        <v>477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SUM(P126:P127)</f>
        <v>0</v>
      </c>
      <c r="Q125" s="222"/>
      <c r="R125" s="223">
        <f>SUM(R126:R127)</f>
        <v>0</v>
      </c>
      <c r="S125" s="222"/>
      <c r="T125" s="224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89</v>
      </c>
      <c r="AT125" s="226" t="s">
        <v>81</v>
      </c>
      <c r="AU125" s="226" t="s">
        <v>89</v>
      </c>
      <c r="AY125" s="225" t="s">
        <v>280</v>
      </c>
      <c r="BK125" s="227">
        <f>SUM(BK126:BK127)</f>
        <v>0</v>
      </c>
    </row>
    <row r="126" s="2" customFormat="1" ht="24" customHeight="1">
      <c r="A126" s="41"/>
      <c r="B126" s="42"/>
      <c r="C126" s="230" t="s">
        <v>8</v>
      </c>
      <c r="D126" s="230" t="s">
        <v>282</v>
      </c>
      <c r="E126" s="231" t="s">
        <v>2571</v>
      </c>
      <c r="F126" s="232" t="s">
        <v>2572</v>
      </c>
      <c r="G126" s="233" t="s">
        <v>235</v>
      </c>
      <c r="H126" s="234">
        <v>7.0880000000000001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3773</v>
      </c>
    </row>
    <row r="127" s="13" customFormat="1">
      <c r="A127" s="13"/>
      <c r="B127" s="243"/>
      <c r="C127" s="244"/>
      <c r="D127" s="245" t="s">
        <v>288</v>
      </c>
      <c r="E127" s="246" t="s">
        <v>44</v>
      </c>
      <c r="F127" s="247" t="s">
        <v>2574</v>
      </c>
      <c r="G127" s="244"/>
      <c r="H127" s="248">
        <v>7.0880000000000001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91</v>
      </c>
      <c r="AV127" s="13" t="s">
        <v>91</v>
      </c>
      <c r="AW127" s="13" t="s">
        <v>42</v>
      </c>
      <c r="AX127" s="13" t="s">
        <v>89</v>
      </c>
      <c r="AY127" s="254" t="s">
        <v>280</v>
      </c>
    </row>
    <row r="128" s="12" customFormat="1" ht="22.8" customHeight="1">
      <c r="A128" s="12"/>
      <c r="B128" s="214"/>
      <c r="C128" s="215"/>
      <c r="D128" s="216" t="s">
        <v>81</v>
      </c>
      <c r="E128" s="228" t="s">
        <v>323</v>
      </c>
      <c r="F128" s="228" t="s">
        <v>2583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SUM(P129:P164)</f>
        <v>0</v>
      </c>
      <c r="Q128" s="222"/>
      <c r="R128" s="223">
        <f>SUM(R129:R164)</f>
        <v>1.038265</v>
      </c>
      <c r="S128" s="222"/>
      <c r="T128" s="224">
        <f>SUM(T129:T164)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5" t="s">
        <v>89</v>
      </c>
      <c r="AT128" s="226" t="s">
        <v>81</v>
      </c>
      <c r="AU128" s="226" t="s">
        <v>89</v>
      </c>
      <c r="AY128" s="225" t="s">
        <v>280</v>
      </c>
      <c r="BK128" s="227">
        <f>SUM(BK129:BK164)</f>
        <v>0</v>
      </c>
    </row>
    <row r="129" s="2" customFormat="1" ht="36" customHeight="1">
      <c r="A129" s="41"/>
      <c r="B129" s="42"/>
      <c r="C129" s="230" t="s">
        <v>374</v>
      </c>
      <c r="D129" s="230" t="s">
        <v>282</v>
      </c>
      <c r="E129" s="231" t="s">
        <v>3774</v>
      </c>
      <c r="F129" s="232" t="s">
        <v>3775</v>
      </c>
      <c r="G129" s="233" t="s">
        <v>218</v>
      </c>
      <c r="H129" s="234">
        <v>16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3776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3777</v>
      </c>
      <c r="G130" s="244"/>
      <c r="H130" s="248">
        <v>16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89</v>
      </c>
      <c r="AY130" s="254" t="s">
        <v>280</v>
      </c>
    </row>
    <row r="131" s="2" customFormat="1" ht="24" customHeight="1">
      <c r="A131" s="41"/>
      <c r="B131" s="42"/>
      <c r="C131" s="266" t="s">
        <v>378</v>
      </c>
      <c r="D131" s="266" t="s">
        <v>329</v>
      </c>
      <c r="E131" s="267" t="s">
        <v>3778</v>
      </c>
      <c r="F131" s="268" t="s">
        <v>3779</v>
      </c>
      <c r="G131" s="269" t="s">
        <v>218</v>
      </c>
      <c r="H131" s="270">
        <v>16</v>
      </c>
      <c r="I131" s="271"/>
      <c r="J131" s="272">
        <f>ROUND(I131*H131,2)</f>
        <v>0</v>
      </c>
      <c r="K131" s="268" t="s">
        <v>285</v>
      </c>
      <c r="L131" s="273"/>
      <c r="M131" s="274" t="s">
        <v>44</v>
      </c>
      <c r="N131" s="275" t="s">
        <v>53</v>
      </c>
      <c r="O131" s="87"/>
      <c r="P131" s="239">
        <f>O131*H131</f>
        <v>0</v>
      </c>
      <c r="Q131" s="239">
        <v>0.00027999999999999998</v>
      </c>
      <c r="R131" s="239">
        <f>Q131*H131</f>
        <v>0.0044799999999999996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323</v>
      </c>
      <c r="AT131" s="241" t="s">
        <v>329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3780</v>
      </c>
    </row>
    <row r="132" s="2" customFormat="1" ht="36" customHeight="1">
      <c r="A132" s="41"/>
      <c r="B132" s="42"/>
      <c r="C132" s="230" t="s">
        <v>384</v>
      </c>
      <c r="D132" s="230" t="s">
        <v>282</v>
      </c>
      <c r="E132" s="231" t="s">
        <v>3781</v>
      </c>
      <c r="F132" s="232" t="s">
        <v>3782</v>
      </c>
      <c r="G132" s="233" t="s">
        <v>218</v>
      </c>
      <c r="H132" s="234">
        <v>66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3783</v>
      </c>
    </row>
    <row r="133" s="15" customFormat="1">
      <c r="A133" s="15"/>
      <c r="B133" s="279"/>
      <c r="C133" s="280"/>
      <c r="D133" s="245" t="s">
        <v>288</v>
      </c>
      <c r="E133" s="281" t="s">
        <v>44</v>
      </c>
      <c r="F133" s="282" t="s">
        <v>3784</v>
      </c>
      <c r="G133" s="280"/>
      <c r="H133" s="281" t="s">
        <v>44</v>
      </c>
      <c r="I133" s="283"/>
      <c r="J133" s="280"/>
      <c r="K133" s="280"/>
      <c r="L133" s="284"/>
      <c r="M133" s="285"/>
      <c r="N133" s="286"/>
      <c r="O133" s="286"/>
      <c r="P133" s="286"/>
      <c r="Q133" s="286"/>
      <c r="R133" s="286"/>
      <c r="S133" s="286"/>
      <c r="T133" s="28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8" t="s">
        <v>288</v>
      </c>
      <c r="AU133" s="288" t="s">
        <v>91</v>
      </c>
      <c r="AV133" s="15" t="s">
        <v>89</v>
      </c>
      <c r="AW133" s="15" t="s">
        <v>42</v>
      </c>
      <c r="AX133" s="15" t="s">
        <v>82</v>
      </c>
      <c r="AY133" s="288" t="s">
        <v>280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3785</v>
      </c>
      <c r="G134" s="244"/>
      <c r="H134" s="248">
        <v>29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82</v>
      </c>
      <c r="AY134" s="254" t="s">
        <v>280</v>
      </c>
    </row>
    <row r="135" s="13" customFormat="1">
      <c r="A135" s="13"/>
      <c r="B135" s="243"/>
      <c r="C135" s="244"/>
      <c r="D135" s="245" t="s">
        <v>288</v>
      </c>
      <c r="E135" s="246" t="s">
        <v>44</v>
      </c>
      <c r="F135" s="247" t="s">
        <v>3786</v>
      </c>
      <c r="G135" s="244"/>
      <c r="H135" s="248">
        <v>30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91</v>
      </c>
      <c r="AV135" s="13" t="s">
        <v>91</v>
      </c>
      <c r="AW135" s="13" t="s">
        <v>42</v>
      </c>
      <c r="AX135" s="13" t="s">
        <v>82</v>
      </c>
      <c r="AY135" s="254" t="s">
        <v>280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3787</v>
      </c>
      <c r="G136" s="244"/>
      <c r="H136" s="248">
        <v>7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82</v>
      </c>
      <c r="AY136" s="254" t="s">
        <v>280</v>
      </c>
    </row>
    <row r="137" s="14" customFormat="1">
      <c r="A137" s="14"/>
      <c r="B137" s="255"/>
      <c r="C137" s="256"/>
      <c r="D137" s="245" t="s">
        <v>288</v>
      </c>
      <c r="E137" s="257" t="s">
        <v>44</v>
      </c>
      <c r="F137" s="258" t="s">
        <v>292</v>
      </c>
      <c r="G137" s="256"/>
      <c r="H137" s="259">
        <v>66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288</v>
      </c>
      <c r="AU137" s="265" t="s">
        <v>91</v>
      </c>
      <c r="AV137" s="14" t="s">
        <v>286</v>
      </c>
      <c r="AW137" s="14" t="s">
        <v>42</v>
      </c>
      <c r="AX137" s="14" t="s">
        <v>89</v>
      </c>
      <c r="AY137" s="265" t="s">
        <v>280</v>
      </c>
    </row>
    <row r="138" s="2" customFormat="1" ht="24" customHeight="1">
      <c r="A138" s="41"/>
      <c r="B138" s="42"/>
      <c r="C138" s="266" t="s">
        <v>388</v>
      </c>
      <c r="D138" s="266" t="s">
        <v>329</v>
      </c>
      <c r="E138" s="267" t="s">
        <v>3788</v>
      </c>
      <c r="F138" s="268" t="s">
        <v>3789</v>
      </c>
      <c r="G138" s="269" t="s">
        <v>218</v>
      </c>
      <c r="H138" s="270">
        <v>66</v>
      </c>
      <c r="I138" s="271"/>
      <c r="J138" s="272">
        <f>ROUND(I138*H138,2)</f>
        <v>0</v>
      </c>
      <c r="K138" s="268" t="s">
        <v>285</v>
      </c>
      <c r="L138" s="273"/>
      <c r="M138" s="274" t="s">
        <v>44</v>
      </c>
      <c r="N138" s="275" t="s">
        <v>53</v>
      </c>
      <c r="O138" s="87"/>
      <c r="P138" s="239">
        <f>O138*H138</f>
        <v>0</v>
      </c>
      <c r="Q138" s="239">
        <v>0.00067000000000000002</v>
      </c>
      <c r="R138" s="239">
        <f>Q138*H138</f>
        <v>0.044220000000000002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323</v>
      </c>
      <c r="AT138" s="241" t="s">
        <v>329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3790</v>
      </c>
    </row>
    <row r="139" s="2" customFormat="1" ht="36" customHeight="1">
      <c r="A139" s="41"/>
      <c r="B139" s="42"/>
      <c r="C139" s="230" t="s">
        <v>394</v>
      </c>
      <c r="D139" s="230" t="s">
        <v>282</v>
      </c>
      <c r="E139" s="231" t="s">
        <v>3791</v>
      </c>
      <c r="F139" s="232" t="s">
        <v>3792</v>
      </c>
      <c r="G139" s="233" t="s">
        <v>218</v>
      </c>
      <c r="H139" s="234">
        <v>3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0.0041000000000000003</v>
      </c>
      <c r="R139" s="239">
        <f>Q139*H139</f>
        <v>0.012300000000000002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286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286</v>
      </c>
      <c r="BM139" s="241" t="s">
        <v>3793</v>
      </c>
    </row>
    <row r="140" s="15" customFormat="1">
      <c r="A140" s="15"/>
      <c r="B140" s="279"/>
      <c r="C140" s="280"/>
      <c r="D140" s="245" t="s">
        <v>288</v>
      </c>
      <c r="E140" s="281" t="s">
        <v>44</v>
      </c>
      <c r="F140" s="282" t="s">
        <v>3784</v>
      </c>
      <c r="G140" s="280"/>
      <c r="H140" s="281" t="s">
        <v>44</v>
      </c>
      <c r="I140" s="283"/>
      <c r="J140" s="280"/>
      <c r="K140" s="280"/>
      <c r="L140" s="284"/>
      <c r="M140" s="285"/>
      <c r="N140" s="286"/>
      <c r="O140" s="286"/>
      <c r="P140" s="286"/>
      <c r="Q140" s="286"/>
      <c r="R140" s="286"/>
      <c r="S140" s="286"/>
      <c r="T140" s="28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8" t="s">
        <v>288</v>
      </c>
      <c r="AU140" s="288" t="s">
        <v>91</v>
      </c>
      <c r="AV140" s="15" t="s">
        <v>89</v>
      </c>
      <c r="AW140" s="15" t="s">
        <v>42</v>
      </c>
      <c r="AX140" s="15" t="s">
        <v>82</v>
      </c>
      <c r="AY140" s="288" t="s">
        <v>280</v>
      </c>
    </row>
    <row r="141" s="13" customFormat="1">
      <c r="A141" s="13"/>
      <c r="B141" s="243"/>
      <c r="C141" s="244"/>
      <c r="D141" s="245" t="s">
        <v>288</v>
      </c>
      <c r="E141" s="246" t="s">
        <v>44</v>
      </c>
      <c r="F141" s="247" t="s">
        <v>3794</v>
      </c>
      <c r="G141" s="244"/>
      <c r="H141" s="248">
        <v>3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91</v>
      </c>
      <c r="AV141" s="13" t="s">
        <v>91</v>
      </c>
      <c r="AW141" s="13" t="s">
        <v>42</v>
      </c>
      <c r="AX141" s="13" t="s">
        <v>89</v>
      </c>
      <c r="AY141" s="254" t="s">
        <v>280</v>
      </c>
    </row>
    <row r="142" s="2" customFormat="1" ht="36" customHeight="1">
      <c r="A142" s="41"/>
      <c r="B142" s="42"/>
      <c r="C142" s="230" t="s">
        <v>7</v>
      </c>
      <c r="D142" s="230" t="s">
        <v>282</v>
      </c>
      <c r="E142" s="231" t="s">
        <v>3795</v>
      </c>
      <c r="F142" s="232" t="s">
        <v>3796</v>
      </c>
      <c r="G142" s="233" t="s">
        <v>431</v>
      </c>
      <c r="H142" s="234">
        <v>2</v>
      </c>
      <c r="I142" s="235"/>
      <c r="J142" s="236">
        <f>ROUND(I142*H142,2)</f>
        <v>0</v>
      </c>
      <c r="K142" s="232" t="s">
        <v>285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286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3797</v>
      </c>
    </row>
    <row r="143" s="2" customFormat="1" ht="16.5" customHeight="1">
      <c r="A143" s="41"/>
      <c r="B143" s="42"/>
      <c r="C143" s="266" t="s">
        <v>403</v>
      </c>
      <c r="D143" s="266" t="s">
        <v>329</v>
      </c>
      <c r="E143" s="267" t="s">
        <v>3798</v>
      </c>
      <c r="F143" s="268" t="s">
        <v>3799</v>
      </c>
      <c r="G143" s="269" t="s">
        <v>431</v>
      </c>
      <c r="H143" s="270">
        <v>2</v>
      </c>
      <c r="I143" s="271"/>
      <c r="J143" s="272">
        <f>ROUND(I143*H143,2)</f>
        <v>0</v>
      </c>
      <c r="K143" s="268" t="s">
        <v>285</v>
      </c>
      <c r="L143" s="273"/>
      <c r="M143" s="274" t="s">
        <v>44</v>
      </c>
      <c r="N143" s="275" t="s">
        <v>53</v>
      </c>
      <c r="O143" s="87"/>
      <c r="P143" s="239">
        <f>O143*H143</f>
        <v>0</v>
      </c>
      <c r="Q143" s="239">
        <v>9.0000000000000006E-05</v>
      </c>
      <c r="R143" s="239">
        <f>Q143*H143</f>
        <v>0.00018000000000000001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323</v>
      </c>
      <c r="AT143" s="241" t="s">
        <v>329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286</v>
      </c>
      <c r="BM143" s="241" t="s">
        <v>3800</v>
      </c>
    </row>
    <row r="144" s="2" customFormat="1" ht="36" customHeight="1">
      <c r="A144" s="41"/>
      <c r="B144" s="42"/>
      <c r="C144" s="230" t="s">
        <v>410</v>
      </c>
      <c r="D144" s="230" t="s">
        <v>282</v>
      </c>
      <c r="E144" s="231" t="s">
        <v>3801</v>
      </c>
      <c r="F144" s="232" t="s">
        <v>3802</v>
      </c>
      <c r="G144" s="233" t="s">
        <v>431</v>
      </c>
      <c r="H144" s="234">
        <v>2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3803</v>
      </c>
    </row>
    <row r="145" s="2" customFormat="1" ht="16.5" customHeight="1">
      <c r="A145" s="41"/>
      <c r="B145" s="42"/>
      <c r="C145" s="266" t="s">
        <v>415</v>
      </c>
      <c r="D145" s="266" t="s">
        <v>329</v>
      </c>
      <c r="E145" s="267" t="s">
        <v>3804</v>
      </c>
      <c r="F145" s="268" t="s">
        <v>3805</v>
      </c>
      <c r="G145" s="269" t="s">
        <v>431</v>
      </c>
      <c r="H145" s="270">
        <v>2</v>
      </c>
      <c r="I145" s="271"/>
      <c r="J145" s="272">
        <f>ROUND(I145*H145,2)</f>
        <v>0</v>
      </c>
      <c r="K145" s="268" t="s">
        <v>285</v>
      </c>
      <c r="L145" s="273"/>
      <c r="M145" s="274" t="s">
        <v>44</v>
      </c>
      <c r="N145" s="275" t="s">
        <v>53</v>
      </c>
      <c r="O145" s="87"/>
      <c r="P145" s="239">
        <f>O145*H145</f>
        <v>0</v>
      </c>
      <c r="Q145" s="239">
        <v>0.00016000000000000001</v>
      </c>
      <c r="R145" s="239">
        <f>Q145*H145</f>
        <v>0.00032000000000000003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323</v>
      </c>
      <c r="AT145" s="241" t="s">
        <v>329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3806</v>
      </c>
    </row>
    <row r="146" s="2" customFormat="1" ht="36" customHeight="1">
      <c r="A146" s="41"/>
      <c r="B146" s="42"/>
      <c r="C146" s="230" t="s">
        <v>422</v>
      </c>
      <c r="D146" s="230" t="s">
        <v>282</v>
      </c>
      <c r="E146" s="231" t="s">
        <v>3807</v>
      </c>
      <c r="F146" s="232" t="s">
        <v>3808</v>
      </c>
      <c r="G146" s="233" t="s">
        <v>431</v>
      </c>
      <c r="H146" s="234">
        <v>3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3809</v>
      </c>
    </row>
    <row r="147" s="2" customFormat="1" ht="16.5" customHeight="1">
      <c r="A147" s="41"/>
      <c r="B147" s="42"/>
      <c r="C147" s="266" t="s">
        <v>428</v>
      </c>
      <c r="D147" s="266" t="s">
        <v>329</v>
      </c>
      <c r="E147" s="267" t="s">
        <v>3810</v>
      </c>
      <c r="F147" s="268" t="s">
        <v>3811</v>
      </c>
      <c r="G147" s="269" t="s">
        <v>431</v>
      </c>
      <c r="H147" s="270">
        <v>3</v>
      </c>
      <c r="I147" s="271"/>
      <c r="J147" s="272">
        <f>ROUND(I147*H147,2)</f>
        <v>0</v>
      </c>
      <c r="K147" s="268" t="s">
        <v>285</v>
      </c>
      <c r="L147" s="273"/>
      <c r="M147" s="274" t="s">
        <v>44</v>
      </c>
      <c r="N147" s="275" t="s">
        <v>53</v>
      </c>
      <c r="O147" s="87"/>
      <c r="P147" s="239">
        <f>O147*H147</f>
        <v>0</v>
      </c>
      <c r="Q147" s="239">
        <v>0.00020000000000000001</v>
      </c>
      <c r="R147" s="239">
        <f>Q147*H147</f>
        <v>0.00060000000000000006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323</v>
      </c>
      <c r="AT147" s="241" t="s">
        <v>329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3812</v>
      </c>
    </row>
    <row r="148" s="2" customFormat="1" ht="36" customHeight="1">
      <c r="A148" s="41"/>
      <c r="B148" s="42"/>
      <c r="C148" s="230" t="s">
        <v>433</v>
      </c>
      <c r="D148" s="230" t="s">
        <v>282</v>
      </c>
      <c r="E148" s="231" t="s">
        <v>3813</v>
      </c>
      <c r="F148" s="232" t="s">
        <v>3814</v>
      </c>
      <c r="G148" s="233" t="s">
        <v>431</v>
      </c>
      <c r="H148" s="234">
        <v>1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286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286</v>
      </c>
      <c r="BM148" s="241" t="s">
        <v>3815</v>
      </c>
    </row>
    <row r="149" s="2" customFormat="1" ht="24" customHeight="1">
      <c r="A149" s="41"/>
      <c r="B149" s="42"/>
      <c r="C149" s="266" t="s">
        <v>437</v>
      </c>
      <c r="D149" s="266" t="s">
        <v>329</v>
      </c>
      <c r="E149" s="267" t="s">
        <v>3816</v>
      </c>
      <c r="F149" s="268" t="s">
        <v>3817</v>
      </c>
      <c r="G149" s="269" t="s">
        <v>431</v>
      </c>
      <c r="H149" s="270">
        <v>1</v>
      </c>
      <c r="I149" s="271"/>
      <c r="J149" s="272">
        <f>ROUND(I149*H149,2)</f>
        <v>0</v>
      </c>
      <c r="K149" s="268" t="s">
        <v>285</v>
      </c>
      <c r="L149" s="273"/>
      <c r="M149" s="274" t="s">
        <v>44</v>
      </c>
      <c r="N149" s="275" t="s">
        <v>53</v>
      </c>
      <c r="O149" s="87"/>
      <c r="P149" s="239">
        <f>O149*H149</f>
        <v>0</v>
      </c>
      <c r="Q149" s="239">
        <v>0.00025000000000000001</v>
      </c>
      <c r="R149" s="239">
        <f>Q149*H149</f>
        <v>0.00025000000000000001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323</v>
      </c>
      <c r="AT149" s="241" t="s">
        <v>329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3818</v>
      </c>
    </row>
    <row r="150" s="2" customFormat="1" ht="48" customHeight="1">
      <c r="A150" s="41"/>
      <c r="B150" s="42"/>
      <c r="C150" s="230" t="s">
        <v>441</v>
      </c>
      <c r="D150" s="230" t="s">
        <v>282</v>
      </c>
      <c r="E150" s="231" t="s">
        <v>3819</v>
      </c>
      <c r="F150" s="232" t="s">
        <v>3820</v>
      </c>
      <c r="G150" s="233" t="s">
        <v>431</v>
      </c>
      <c r="H150" s="234">
        <v>3</v>
      </c>
      <c r="I150" s="235"/>
      <c r="J150" s="236">
        <f>ROUND(I150*H150,2)</f>
        <v>0</v>
      </c>
      <c r="K150" s="232" t="s">
        <v>285</v>
      </c>
      <c r="L150" s="47"/>
      <c r="M150" s="237" t="s">
        <v>44</v>
      </c>
      <c r="N150" s="238" t="s">
        <v>53</v>
      </c>
      <c r="O150" s="87"/>
      <c r="P150" s="239">
        <f>O150*H150</f>
        <v>0</v>
      </c>
      <c r="Q150" s="239">
        <v>0.00072000000000000005</v>
      </c>
      <c r="R150" s="239">
        <f>Q150*H150</f>
        <v>0.00216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286</v>
      </c>
      <c r="AT150" s="241" t="s">
        <v>282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286</v>
      </c>
      <c r="BM150" s="241" t="s">
        <v>3821</v>
      </c>
    </row>
    <row r="151" s="2" customFormat="1" ht="24" customHeight="1">
      <c r="A151" s="41"/>
      <c r="B151" s="42"/>
      <c r="C151" s="266" t="s">
        <v>445</v>
      </c>
      <c r="D151" s="266" t="s">
        <v>329</v>
      </c>
      <c r="E151" s="267" t="s">
        <v>3822</v>
      </c>
      <c r="F151" s="268" t="s">
        <v>3823</v>
      </c>
      <c r="G151" s="269" t="s">
        <v>431</v>
      </c>
      <c r="H151" s="270">
        <v>3</v>
      </c>
      <c r="I151" s="271"/>
      <c r="J151" s="272">
        <f>ROUND(I151*H151,2)</f>
        <v>0</v>
      </c>
      <c r="K151" s="268" t="s">
        <v>285</v>
      </c>
      <c r="L151" s="273"/>
      <c r="M151" s="274" t="s">
        <v>44</v>
      </c>
      <c r="N151" s="275" t="s">
        <v>53</v>
      </c>
      <c r="O151" s="87"/>
      <c r="P151" s="239">
        <f>O151*H151</f>
        <v>0</v>
      </c>
      <c r="Q151" s="239">
        <v>0.0050000000000000001</v>
      </c>
      <c r="R151" s="239">
        <f>Q151*H151</f>
        <v>0.014999999999999999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323</v>
      </c>
      <c r="AT151" s="241" t="s">
        <v>329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3824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3825</v>
      </c>
      <c r="G152" s="244"/>
      <c r="H152" s="248">
        <v>2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82</v>
      </c>
      <c r="AY152" s="254" t="s">
        <v>280</v>
      </c>
    </row>
    <row r="153" s="13" customFormat="1">
      <c r="A153" s="13"/>
      <c r="B153" s="243"/>
      <c r="C153" s="244"/>
      <c r="D153" s="245" t="s">
        <v>288</v>
      </c>
      <c r="E153" s="246" t="s">
        <v>44</v>
      </c>
      <c r="F153" s="247" t="s">
        <v>3826</v>
      </c>
      <c r="G153" s="244"/>
      <c r="H153" s="248">
        <v>1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288</v>
      </c>
      <c r="AU153" s="254" t="s">
        <v>91</v>
      </c>
      <c r="AV153" s="13" t="s">
        <v>91</v>
      </c>
      <c r="AW153" s="13" t="s">
        <v>42</v>
      </c>
      <c r="AX153" s="13" t="s">
        <v>82</v>
      </c>
      <c r="AY153" s="254" t="s">
        <v>280</v>
      </c>
    </row>
    <row r="154" s="14" customFormat="1">
      <c r="A154" s="14"/>
      <c r="B154" s="255"/>
      <c r="C154" s="256"/>
      <c r="D154" s="245" t="s">
        <v>288</v>
      </c>
      <c r="E154" s="257" t="s">
        <v>44</v>
      </c>
      <c r="F154" s="258" t="s">
        <v>292</v>
      </c>
      <c r="G154" s="256"/>
      <c r="H154" s="259">
        <v>3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5" t="s">
        <v>288</v>
      </c>
      <c r="AU154" s="265" t="s">
        <v>91</v>
      </c>
      <c r="AV154" s="14" t="s">
        <v>286</v>
      </c>
      <c r="AW154" s="14" t="s">
        <v>42</v>
      </c>
      <c r="AX154" s="14" t="s">
        <v>89</v>
      </c>
      <c r="AY154" s="265" t="s">
        <v>280</v>
      </c>
    </row>
    <row r="155" s="2" customFormat="1" ht="16.5" customHeight="1">
      <c r="A155" s="41"/>
      <c r="B155" s="42"/>
      <c r="C155" s="266" t="s">
        <v>449</v>
      </c>
      <c r="D155" s="266" t="s">
        <v>329</v>
      </c>
      <c r="E155" s="267" t="s">
        <v>3827</v>
      </c>
      <c r="F155" s="268" t="s">
        <v>3828</v>
      </c>
      <c r="G155" s="269" t="s">
        <v>431</v>
      </c>
      <c r="H155" s="270">
        <v>3</v>
      </c>
      <c r="I155" s="271"/>
      <c r="J155" s="272">
        <f>ROUND(I155*H155,2)</f>
        <v>0</v>
      </c>
      <c r="K155" s="268" t="s">
        <v>285</v>
      </c>
      <c r="L155" s="273"/>
      <c r="M155" s="274" t="s">
        <v>44</v>
      </c>
      <c r="N155" s="275" t="s">
        <v>53</v>
      </c>
      <c r="O155" s="87"/>
      <c r="P155" s="239">
        <f>O155*H155</f>
        <v>0</v>
      </c>
      <c r="Q155" s="239">
        <v>0.0035000000000000001</v>
      </c>
      <c r="R155" s="239">
        <f>Q155*H155</f>
        <v>0.010500000000000001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323</v>
      </c>
      <c r="AT155" s="241" t="s">
        <v>329</v>
      </c>
      <c r="AU155" s="241" t="s">
        <v>91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286</v>
      </c>
      <c r="BM155" s="241" t="s">
        <v>3829</v>
      </c>
    </row>
    <row r="156" s="2" customFormat="1" ht="24" customHeight="1">
      <c r="A156" s="41"/>
      <c r="B156" s="42"/>
      <c r="C156" s="266" t="s">
        <v>455</v>
      </c>
      <c r="D156" s="266" t="s">
        <v>329</v>
      </c>
      <c r="E156" s="267" t="s">
        <v>3830</v>
      </c>
      <c r="F156" s="268" t="s">
        <v>3831</v>
      </c>
      <c r="G156" s="269" t="s">
        <v>431</v>
      </c>
      <c r="H156" s="270">
        <v>3</v>
      </c>
      <c r="I156" s="271"/>
      <c r="J156" s="272">
        <f>ROUND(I156*H156,2)</f>
        <v>0</v>
      </c>
      <c r="K156" s="268" t="s">
        <v>285</v>
      </c>
      <c r="L156" s="273"/>
      <c r="M156" s="274" t="s">
        <v>44</v>
      </c>
      <c r="N156" s="275" t="s">
        <v>53</v>
      </c>
      <c r="O156" s="87"/>
      <c r="P156" s="239">
        <f>O156*H156</f>
        <v>0</v>
      </c>
      <c r="Q156" s="239">
        <v>0.0068999999999999999</v>
      </c>
      <c r="R156" s="239">
        <f>Q156*H156</f>
        <v>0.0207</v>
      </c>
      <c r="S156" s="239">
        <v>0</v>
      </c>
      <c r="T156" s="240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1" t="s">
        <v>323</v>
      </c>
      <c r="AT156" s="241" t="s">
        <v>329</v>
      </c>
      <c r="AU156" s="241" t="s">
        <v>91</v>
      </c>
      <c r="AY156" s="19" t="s">
        <v>280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89</v>
      </c>
      <c r="BK156" s="242">
        <f>ROUND(I156*H156,2)</f>
        <v>0</v>
      </c>
      <c r="BL156" s="19" t="s">
        <v>286</v>
      </c>
      <c r="BM156" s="241" t="s">
        <v>3832</v>
      </c>
    </row>
    <row r="157" s="2" customFormat="1" ht="24" customHeight="1">
      <c r="A157" s="41"/>
      <c r="B157" s="42"/>
      <c r="C157" s="266" t="s">
        <v>461</v>
      </c>
      <c r="D157" s="266" t="s">
        <v>329</v>
      </c>
      <c r="E157" s="267" t="s">
        <v>2678</v>
      </c>
      <c r="F157" s="268" t="s">
        <v>2679</v>
      </c>
      <c r="G157" s="269" t="s">
        <v>431</v>
      </c>
      <c r="H157" s="270">
        <v>3</v>
      </c>
      <c r="I157" s="271"/>
      <c r="J157" s="272">
        <f>ROUND(I157*H157,2)</f>
        <v>0</v>
      </c>
      <c r="K157" s="268" t="s">
        <v>285</v>
      </c>
      <c r="L157" s="273"/>
      <c r="M157" s="274" t="s">
        <v>44</v>
      </c>
      <c r="N157" s="275" t="s">
        <v>53</v>
      </c>
      <c r="O157" s="87"/>
      <c r="P157" s="239">
        <f>O157*H157</f>
        <v>0</v>
      </c>
      <c r="Q157" s="239">
        <v>0.00089999999999999998</v>
      </c>
      <c r="R157" s="239">
        <f>Q157*H157</f>
        <v>0.0027000000000000001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323</v>
      </c>
      <c r="AT157" s="241" t="s">
        <v>329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3833</v>
      </c>
    </row>
    <row r="158" s="2" customFormat="1" ht="24" customHeight="1">
      <c r="A158" s="41"/>
      <c r="B158" s="42"/>
      <c r="C158" s="230" t="s">
        <v>466</v>
      </c>
      <c r="D158" s="230" t="s">
        <v>282</v>
      </c>
      <c r="E158" s="231" t="s">
        <v>2697</v>
      </c>
      <c r="F158" s="232" t="s">
        <v>2698</v>
      </c>
      <c r="G158" s="233" t="s">
        <v>218</v>
      </c>
      <c r="H158" s="234">
        <v>82</v>
      </c>
      <c r="I158" s="235"/>
      <c r="J158" s="236">
        <f>ROUND(I158*H158,2)</f>
        <v>0</v>
      </c>
      <c r="K158" s="232" t="s">
        <v>285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286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286</v>
      </c>
      <c r="BM158" s="241" t="s">
        <v>3834</v>
      </c>
    </row>
    <row r="159" s="13" customFormat="1">
      <c r="A159" s="13"/>
      <c r="B159" s="243"/>
      <c r="C159" s="244"/>
      <c r="D159" s="245" t="s">
        <v>288</v>
      </c>
      <c r="E159" s="246" t="s">
        <v>44</v>
      </c>
      <c r="F159" s="247" t="s">
        <v>3835</v>
      </c>
      <c r="G159" s="244"/>
      <c r="H159" s="248">
        <v>82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288</v>
      </c>
      <c r="AU159" s="254" t="s">
        <v>91</v>
      </c>
      <c r="AV159" s="13" t="s">
        <v>91</v>
      </c>
      <c r="AW159" s="13" t="s">
        <v>42</v>
      </c>
      <c r="AX159" s="13" t="s">
        <v>89</v>
      </c>
      <c r="AY159" s="254" t="s">
        <v>280</v>
      </c>
    </row>
    <row r="160" s="2" customFormat="1" ht="16.5" customHeight="1">
      <c r="A160" s="41"/>
      <c r="B160" s="42"/>
      <c r="C160" s="230" t="s">
        <v>471</v>
      </c>
      <c r="D160" s="230" t="s">
        <v>282</v>
      </c>
      <c r="E160" s="231" t="s">
        <v>2694</v>
      </c>
      <c r="F160" s="232" t="s">
        <v>2695</v>
      </c>
      <c r="G160" s="233" t="s">
        <v>218</v>
      </c>
      <c r="H160" s="234">
        <v>82</v>
      </c>
      <c r="I160" s="235"/>
      <c r="J160" s="236">
        <f>ROUND(I160*H160,2)</f>
        <v>0</v>
      </c>
      <c r="K160" s="232" t="s">
        <v>285</v>
      </c>
      <c r="L160" s="47"/>
      <c r="M160" s="237" t="s">
        <v>44</v>
      </c>
      <c r="N160" s="238" t="s">
        <v>53</v>
      </c>
      <c r="O160" s="87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286</v>
      </c>
      <c r="AT160" s="241" t="s">
        <v>282</v>
      </c>
      <c r="AU160" s="241" t="s">
        <v>91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286</v>
      </c>
      <c r="BM160" s="241" t="s">
        <v>3836</v>
      </c>
    </row>
    <row r="161" s="2" customFormat="1" ht="24" customHeight="1">
      <c r="A161" s="41"/>
      <c r="B161" s="42"/>
      <c r="C161" s="230" t="s">
        <v>478</v>
      </c>
      <c r="D161" s="230" t="s">
        <v>282</v>
      </c>
      <c r="E161" s="231" t="s">
        <v>2707</v>
      </c>
      <c r="F161" s="232" t="s">
        <v>2708</v>
      </c>
      <c r="G161" s="233" t="s">
        <v>431</v>
      </c>
      <c r="H161" s="234">
        <v>2</v>
      </c>
      <c r="I161" s="235"/>
      <c r="J161" s="236">
        <f>ROUND(I161*H161,2)</f>
        <v>0</v>
      </c>
      <c r="K161" s="232" t="s">
        <v>285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0.46009</v>
      </c>
      <c r="R161" s="239">
        <f>Q161*H161</f>
        <v>0.92018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286</v>
      </c>
      <c r="AT161" s="241" t="s">
        <v>282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3837</v>
      </c>
    </row>
    <row r="162" s="2" customFormat="1" ht="16.5" customHeight="1">
      <c r="A162" s="41"/>
      <c r="B162" s="42"/>
      <c r="C162" s="230" t="s">
        <v>484</v>
      </c>
      <c r="D162" s="230" t="s">
        <v>282</v>
      </c>
      <c r="E162" s="231" t="s">
        <v>2719</v>
      </c>
      <c r="F162" s="232" t="s">
        <v>2720</v>
      </c>
      <c r="G162" s="233" t="s">
        <v>218</v>
      </c>
      <c r="H162" s="234">
        <v>52.5</v>
      </c>
      <c r="I162" s="235"/>
      <c r="J162" s="236">
        <f>ROUND(I162*H162,2)</f>
        <v>0</v>
      </c>
      <c r="K162" s="232" t="s">
        <v>285</v>
      </c>
      <c r="L162" s="47"/>
      <c r="M162" s="237" t="s">
        <v>44</v>
      </c>
      <c r="N162" s="238" t="s">
        <v>53</v>
      </c>
      <c r="O162" s="87"/>
      <c r="P162" s="239">
        <f>O162*H162</f>
        <v>0</v>
      </c>
      <c r="Q162" s="239">
        <v>6.9999999999999994E-05</v>
      </c>
      <c r="R162" s="239">
        <f>Q162*H162</f>
        <v>0.0036749999999999999</v>
      </c>
      <c r="S162" s="239">
        <v>0</v>
      </c>
      <c r="T162" s="240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286</v>
      </c>
      <c r="AT162" s="241" t="s">
        <v>282</v>
      </c>
      <c r="AU162" s="241" t="s">
        <v>91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286</v>
      </c>
      <c r="BM162" s="241" t="s">
        <v>3838</v>
      </c>
    </row>
    <row r="163" s="13" customFormat="1">
      <c r="A163" s="13"/>
      <c r="B163" s="243"/>
      <c r="C163" s="244"/>
      <c r="D163" s="245" t="s">
        <v>288</v>
      </c>
      <c r="E163" s="246" t="s">
        <v>44</v>
      </c>
      <c r="F163" s="247" t="s">
        <v>3839</v>
      </c>
      <c r="G163" s="244"/>
      <c r="H163" s="248">
        <v>52.5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91</v>
      </c>
      <c r="AV163" s="13" t="s">
        <v>91</v>
      </c>
      <c r="AW163" s="13" t="s">
        <v>42</v>
      </c>
      <c r="AX163" s="13" t="s">
        <v>89</v>
      </c>
      <c r="AY163" s="254" t="s">
        <v>280</v>
      </c>
    </row>
    <row r="164" s="2" customFormat="1" ht="24" customHeight="1">
      <c r="A164" s="41"/>
      <c r="B164" s="42"/>
      <c r="C164" s="230" t="s">
        <v>489</v>
      </c>
      <c r="D164" s="230" t="s">
        <v>282</v>
      </c>
      <c r="E164" s="231" t="s">
        <v>3840</v>
      </c>
      <c r="F164" s="232" t="s">
        <v>3841</v>
      </c>
      <c r="G164" s="233" t="s">
        <v>431</v>
      </c>
      <c r="H164" s="234">
        <v>2</v>
      </c>
      <c r="I164" s="235"/>
      <c r="J164" s="236">
        <f>ROUND(I164*H164,2)</f>
        <v>0</v>
      </c>
      <c r="K164" s="232" t="s">
        <v>285</v>
      </c>
      <c r="L164" s="47"/>
      <c r="M164" s="237" t="s">
        <v>44</v>
      </c>
      <c r="N164" s="238" t="s">
        <v>53</v>
      </c>
      <c r="O164" s="87"/>
      <c r="P164" s="239">
        <f>O164*H164</f>
        <v>0</v>
      </c>
      <c r="Q164" s="239">
        <v>0.00050000000000000001</v>
      </c>
      <c r="R164" s="239">
        <f>Q164*H164</f>
        <v>0.001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286</v>
      </c>
      <c r="AT164" s="241" t="s">
        <v>282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3842</v>
      </c>
    </row>
    <row r="165" s="12" customFormat="1" ht="22.8" customHeight="1">
      <c r="A165" s="12"/>
      <c r="B165" s="214"/>
      <c r="C165" s="215"/>
      <c r="D165" s="216" t="s">
        <v>81</v>
      </c>
      <c r="E165" s="228" t="s">
        <v>701</v>
      </c>
      <c r="F165" s="228" t="s">
        <v>702</v>
      </c>
      <c r="G165" s="215"/>
      <c r="H165" s="215"/>
      <c r="I165" s="218"/>
      <c r="J165" s="229">
        <f>BK165</f>
        <v>0</v>
      </c>
      <c r="K165" s="215"/>
      <c r="L165" s="220"/>
      <c r="M165" s="221"/>
      <c r="N165" s="222"/>
      <c r="O165" s="222"/>
      <c r="P165" s="223">
        <f>P166</f>
        <v>0</v>
      </c>
      <c r="Q165" s="222"/>
      <c r="R165" s="223">
        <f>R166</f>
        <v>0</v>
      </c>
      <c r="S165" s="222"/>
      <c r="T165" s="22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5" t="s">
        <v>89</v>
      </c>
      <c r="AT165" s="226" t="s">
        <v>81</v>
      </c>
      <c r="AU165" s="226" t="s">
        <v>89</v>
      </c>
      <c r="AY165" s="225" t="s">
        <v>280</v>
      </c>
      <c r="BK165" s="227">
        <f>BK166</f>
        <v>0</v>
      </c>
    </row>
    <row r="166" s="2" customFormat="1" ht="48" customHeight="1">
      <c r="A166" s="41"/>
      <c r="B166" s="42"/>
      <c r="C166" s="230" t="s">
        <v>493</v>
      </c>
      <c r="D166" s="230" t="s">
        <v>282</v>
      </c>
      <c r="E166" s="231" t="s">
        <v>3201</v>
      </c>
      <c r="F166" s="232" t="s">
        <v>3202</v>
      </c>
      <c r="G166" s="233" t="s">
        <v>319</v>
      </c>
      <c r="H166" s="234">
        <v>34.176000000000002</v>
      </c>
      <c r="I166" s="235"/>
      <c r="J166" s="236">
        <f>ROUND(I166*H166,2)</f>
        <v>0</v>
      </c>
      <c r="K166" s="232" t="s">
        <v>285</v>
      </c>
      <c r="L166" s="47"/>
      <c r="M166" s="304" t="s">
        <v>44</v>
      </c>
      <c r="N166" s="305" t="s">
        <v>53</v>
      </c>
      <c r="O166" s="306"/>
      <c r="P166" s="307">
        <f>O166*H166</f>
        <v>0</v>
      </c>
      <c r="Q166" s="307">
        <v>0</v>
      </c>
      <c r="R166" s="307">
        <f>Q166*H166</f>
        <v>0</v>
      </c>
      <c r="S166" s="307">
        <v>0</v>
      </c>
      <c r="T166" s="308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286</v>
      </c>
      <c r="AT166" s="241" t="s">
        <v>282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286</v>
      </c>
      <c r="BM166" s="241" t="s">
        <v>3843</v>
      </c>
    </row>
    <row r="167" s="2" customFormat="1" ht="6.96" customHeight="1">
      <c r="A167" s="41"/>
      <c r="B167" s="62"/>
      <c r="C167" s="63"/>
      <c r="D167" s="63"/>
      <c r="E167" s="63"/>
      <c r="F167" s="63"/>
      <c r="G167" s="63"/>
      <c r="H167" s="63"/>
      <c r="I167" s="179"/>
      <c r="J167" s="63"/>
      <c r="K167" s="63"/>
      <c r="L167" s="47"/>
      <c r="M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</row>
  </sheetData>
  <sheetProtection sheet="1" autoFilter="0" formatColumns="0" formatRows="0" objects="1" scenarios="1" spinCount="100000" saltValue="FgSIv6939I7IGfslO/+Rev0q0zUa7i76Wt4XnqEB/cnkor+qDrIgNUnOGNfjQM7zt8cx7k0zxuoJKbGMJIyCuA==" hashValue="gBbs6G/mHEtk7zj4Wt5m5u2dLE4QQjB2jMRTX83E/AySic0KUypR+GrFTZkaPVxl0SdpyLArKL44GowlwVeCHw==" algorithmName="SHA-512" password="CC35"/>
  <autoFilter ref="C83:K16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3844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3845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ROUND(J93,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ROUND((SUM(BE93:BE199)),  2)</f>
        <v>0</v>
      </c>
      <c r="G35" s="41"/>
      <c r="H35" s="41"/>
      <c r="I35" s="168">
        <v>0.20999999999999999</v>
      </c>
      <c r="J35" s="167">
        <f>ROUND(((SUM(BE93:BE199))*I35),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ROUND((SUM(BF93:BF199)),  2)</f>
        <v>0</v>
      </c>
      <c r="G36" s="41"/>
      <c r="H36" s="41"/>
      <c r="I36" s="168">
        <v>0.14999999999999999</v>
      </c>
      <c r="J36" s="167">
        <f>ROUND(((SUM(BF93:BF199))*I36),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ROUND((SUM(BG93:BG199)),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ROUND((SUM(BH93:BH199)),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ROUND((SUM(BI93:BI199)),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3844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42a - Stavební práce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J93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J94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J95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245</v>
      </c>
      <c r="E66" s="198"/>
      <c r="F66" s="198"/>
      <c r="G66" s="198"/>
      <c r="H66" s="198"/>
      <c r="I66" s="199"/>
      <c r="J66" s="200">
        <f>J177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247</v>
      </c>
      <c r="E67" s="198"/>
      <c r="F67" s="198"/>
      <c r="G67" s="198"/>
      <c r="H67" s="198"/>
      <c r="I67" s="199"/>
      <c r="J67" s="200">
        <f>J182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9"/>
      <c r="C68" s="190"/>
      <c r="D68" s="191" t="s">
        <v>2733</v>
      </c>
      <c r="E68" s="192"/>
      <c r="F68" s="192"/>
      <c r="G68" s="192"/>
      <c r="H68" s="192"/>
      <c r="I68" s="193"/>
      <c r="J68" s="194">
        <f>J186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96"/>
      <c r="C69" s="128"/>
      <c r="D69" s="197" t="s">
        <v>2734</v>
      </c>
      <c r="E69" s="198"/>
      <c r="F69" s="198"/>
      <c r="G69" s="198"/>
      <c r="H69" s="198"/>
      <c r="I69" s="199"/>
      <c r="J69" s="200">
        <f>J187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2735</v>
      </c>
      <c r="E70" s="198"/>
      <c r="F70" s="198"/>
      <c r="G70" s="198"/>
      <c r="H70" s="198"/>
      <c r="I70" s="199"/>
      <c r="J70" s="200">
        <f>J192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2736</v>
      </c>
      <c r="E71" s="198"/>
      <c r="F71" s="198"/>
      <c r="G71" s="198"/>
      <c r="H71" s="198"/>
      <c r="I71" s="199"/>
      <c r="J71" s="200">
        <f>J196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1"/>
      <c r="B72" s="42"/>
      <c r="C72" s="43"/>
      <c r="D72" s="43"/>
      <c r="E72" s="43"/>
      <c r="F72" s="43"/>
      <c r="G72" s="43"/>
      <c r="H72" s="43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62"/>
      <c r="C73" s="63"/>
      <c r="D73" s="63"/>
      <c r="E73" s="63"/>
      <c r="F73" s="63"/>
      <c r="G73" s="63"/>
      <c r="H73" s="63"/>
      <c r="I73" s="179"/>
      <c r="J73" s="63"/>
      <c r="K73" s="6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="2" customFormat="1" ht="6.96" customHeight="1">
      <c r="A77" s="41"/>
      <c r="B77" s="64"/>
      <c r="C77" s="65"/>
      <c r="D77" s="65"/>
      <c r="E77" s="65"/>
      <c r="F77" s="65"/>
      <c r="G77" s="65"/>
      <c r="H77" s="65"/>
      <c r="I77" s="182"/>
      <c r="J77" s="65"/>
      <c r="K77" s="65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4.96" customHeight="1">
      <c r="A78" s="41"/>
      <c r="B78" s="42"/>
      <c r="C78" s="25" t="s">
        <v>265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183" t="str">
        <f>E7</f>
        <v>Revitalizace Jižního náměstí</v>
      </c>
      <c r="F81" s="34"/>
      <c r="G81" s="34"/>
      <c r="H81" s="34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" customFormat="1" ht="12" customHeight="1">
      <c r="B82" s="23"/>
      <c r="C82" s="34" t="s">
        <v>220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="2" customFormat="1" ht="16.5" customHeight="1">
      <c r="A83" s="41"/>
      <c r="B83" s="42"/>
      <c r="C83" s="43"/>
      <c r="D83" s="43"/>
      <c r="E83" s="183" t="s">
        <v>3844</v>
      </c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228</v>
      </c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E11</f>
        <v>42a - Stavební práce</v>
      </c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22</v>
      </c>
      <c r="D87" s="43"/>
      <c r="E87" s="43"/>
      <c r="F87" s="29" t="str">
        <f>F14</f>
        <v>Praha 14</v>
      </c>
      <c r="G87" s="43"/>
      <c r="H87" s="43"/>
      <c r="I87" s="153" t="s">
        <v>24</v>
      </c>
      <c r="J87" s="75" t="str">
        <f>IF(J14="","",J14)</f>
        <v>17. 10. 2019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7.9" customHeight="1">
      <c r="A89" s="41"/>
      <c r="B89" s="42"/>
      <c r="C89" s="34" t="s">
        <v>30</v>
      </c>
      <c r="D89" s="43"/>
      <c r="E89" s="43"/>
      <c r="F89" s="29" t="str">
        <f>E17</f>
        <v>TSK hl. m. Prahy a.s.</v>
      </c>
      <c r="G89" s="43"/>
      <c r="H89" s="43"/>
      <c r="I89" s="153" t="s">
        <v>38</v>
      </c>
      <c r="J89" s="39" t="str">
        <f>E23</f>
        <v>d plus projektová a inženýrská a.s.</v>
      </c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36</v>
      </c>
      <c r="D90" s="43"/>
      <c r="E90" s="43"/>
      <c r="F90" s="29" t="str">
        <f>IF(E20="","",E20)</f>
        <v>Vyplň údaj</v>
      </c>
      <c r="G90" s="43"/>
      <c r="H90" s="43"/>
      <c r="I90" s="153" t="s">
        <v>43</v>
      </c>
      <c r="J90" s="39" t="str">
        <f>E26</f>
        <v xml:space="preserve"> </v>
      </c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150"/>
      <c r="J91" s="43"/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202"/>
      <c r="B92" s="203"/>
      <c r="C92" s="204" t="s">
        <v>266</v>
      </c>
      <c r="D92" s="205" t="s">
        <v>67</v>
      </c>
      <c r="E92" s="205" t="s">
        <v>63</v>
      </c>
      <c r="F92" s="205" t="s">
        <v>64</v>
      </c>
      <c r="G92" s="205" t="s">
        <v>267</v>
      </c>
      <c r="H92" s="205" t="s">
        <v>268</v>
      </c>
      <c r="I92" s="206" t="s">
        <v>269</v>
      </c>
      <c r="J92" s="205" t="s">
        <v>239</v>
      </c>
      <c r="K92" s="207" t="s">
        <v>270</v>
      </c>
      <c r="L92" s="208"/>
      <c r="M92" s="95" t="s">
        <v>44</v>
      </c>
      <c r="N92" s="96" t="s">
        <v>52</v>
      </c>
      <c r="O92" s="96" t="s">
        <v>271</v>
      </c>
      <c r="P92" s="96" t="s">
        <v>272</v>
      </c>
      <c r="Q92" s="96" t="s">
        <v>273</v>
      </c>
      <c r="R92" s="96" t="s">
        <v>274</v>
      </c>
      <c r="S92" s="96" t="s">
        <v>275</v>
      </c>
      <c r="T92" s="97" t="s">
        <v>276</v>
      </c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="2" customFormat="1" ht="22.8" customHeight="1">
      <c r="A93" s="41"/>
      <c r="B93" s="42"/>
      <c r="C93" s="102" t="s">
        <v>277</v>
      </c>
      <c r="D93" s="43"/>
      <c r="E93" s="43"/>
      <c r="F93" s="43"/>
      <c r="G93" s="43"/>
      <c r="H93" s="43"/>
      <c r="I93" s="150"/>
      <c r="J93" s="209">
        <f>BK93</f>
        <v>0</v>
      </c>
      <c r="K93" s="43"/>
      <c r="L93" s="47"/>
      <c r="M93" s="98"/>
      <c r="N93" s="210"/>
      <c r="O93" s="99"/>
      <c r="P93" s="211">
        <f>P94+P186</f>
        <v>0</v>
      </c>
      <c r="Q93" s="99"/>
      <c r="R93" s="211">
        <f>R94+R186</f>
        <v>85.608404119999989</v>
      </c>
      <c r="S93" s="99"/>
      <c r="T93" s="212">
        <f>T94+T186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81</v>
      </c>
      <c r="AU93" s="19" t="s">
        <v>240</v>
      </c>
      <c r="BK93" s="213">
        <f>BK94+BK186</f>
        <v>0</v>
      </c>
    </row>
    <row r="94" s="12" customFormat="1" ht="25.92" customHeight="1">
      <c r="A94" s="12"/>
      <c r="B94" s="214"/>
      <c r="C94" s="215"/>
      <c r="D94" s="216" t="s">
        <v>81</v>
      </c>
      <c r="E94" s="217" t="s">
        <v>278</v>
      </c>
      <c r="F94" s="217" t="s">
        <v>279</v>
      </c>
      <c r="G94" s="215"/>
      <c r="H94" s="215"/>
      <c r="I94" s="218"/>
      <c r="J94" s="219">
        <f>BK94</f>
        <v>0</v>
      </c>
      <c r="K94" s="215"/>
      <c r="L94" s="220"/>
      <c r="M94" s="221"/>
      <c r="N94" s="222"/>
      <c r="O94" s="222"/>
      <c r="P94" s="223">
        <f>P95+P177+P182</f>
        <v>0</v>
      </c>
      <c r="Q94" s="222"/>
      <c r="R94" s="223">
        <f>R95+R177+R182</f>
        <v>85.608404119999989</v>
      </c>
      <c r="S94" s="222"/>
      <c r="T94" s="224">
        <f>T95+T177+T182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5" t="s">
        <v>89</v>
      </c>
      <c r="AT94" s="226" t="s">
        <v>81</v>
      </c>
      <c r="AU94" s="226" t="s">
        <v>82</v>
      </c>
      <c r="AY94" s="225" t="s">
        <v>280</v>
      </c>
      <c r="BK94" s="227">
        <f>BK95+BK177+BK182</f>
        <v>0</v>
      </c>
    </row>
    <row r="95" s="12" customFormat="1" ht="22.8" customHeight="1">
      <c r="A95" s="12"/>
      <c r="B95" s="214"/>
      <c r="C95" s="215"/>
      <c r="D95" s="216" t="s">
        <v>81</v>
      </c>
      <c r="E95" s="228" t="s">
        <v>89</v>
      </c>
      <c r="F95" s="228" t="s">
        <v>281</v>
      </c>
      <c r="G95" s="215"/>
      <c r="H95" s="215"/>
      <c r="I95" s="218"/>
      <c r="J95" s="229">
        <f>BK95</f>
        <v>0</v>
      </c>
      <c r="K95" s="215"/>
      <c r="L95" s="220"/>
      <c r="M95" s="221"/>
      <c r="N95" s="222"/>
      <c r="O95" s="222"/>
      <c r="P95" s="223">
        <f>SUM(P96:P176)</f>
        <v>0</v>
      </c>
      <c r="Q95" s="222"/>
      <c r="R95" s="223">
        <f>SUM(R96:R176)</f>
        <v>75.481439999999992</v>
      </c>
      <c r="S95" s="222"/>
      <c r="T95" s="224">
        <f>SUM(T96:T176)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89</v>
      </c>
      <c r="AY95" s="225" t="s">
        <v>280</v>
      </c>
      <c r="BK95" s="227">
        <f>SUM(BK96:BK176)</f>
        <v>0</v>
      </c>
    </row>
    <row r="96" s="2" customFormat="1" ht="24" customHeight="1">
      <c r="A96" s="41"/>
      <c r="B96" s="42"/>
      <c r="C96" s="230" t="s">
        <v>89</v>
      </c>
      <c r="D96" s="230" t="s">
        <v>282</v>
      </c>
      <c r="E96" s="231" t="s">
        <v>2737</v>
      </c>
      <c r="F96" s="232" t="s">
        <v>2738</v>
      </c>
      <c r="G96" s="233" t="s">
        <v>2739</v>
      </c>
      <c r="H96" s="234">
        <v>36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91</v>
      </c>
    </row>
    <row r="97" s="2" customFormat="1" ht="36" customHeight="1">
      <c r="A97" s="41"/>
      <c r="B97" s="42"/>
      <c r="C97" s="230" t="s">
        <v>91</v>
      </c>
      <c r="D97" s="230" t="s">
        <v>282</v>
      </c>
      <c r="E97" s="231" t="s">
        <v>2740</v>
      </c>
      <c r="F97" s="232" t="s">
        <v>2741</v>
      </c>
      <c r="G97" s="233" t="s">
        <v>2742</v>
      </c>
      <c r="H97" s="234">
        <v>6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286</v>
      </c>
    </row>
    <row r="98" s="2" customFormat="1" ht="36" customHeight="1">
      <c r="A98" s="41"/>
      <c r="B98" s="42"/>
      <c r="C98" s="230" t="s">
        <v>297</v>
      </c>
      <c r="D98" s="230" t="s">
        <v>282</v>
      </c>
      <c r="E98" s="231" t="s">
        <v>2743</v>
      </c>
      <c r="F98" s="232" t="s">
        <v>2744</v>
      </c>
      <c r="G98" s="233" t="s">
        <v>235</v>
      </c>
      <c r="H98" s="234">
        <v>12.064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311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3846</v>
      </c>
      <c r="G99" s="244"/>
      <c r="H99" s="248">
        <v>12.064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82</v>
      </c>
      <c r="AY99" s="254" t="s">
        <v>280</v>
      </c>
    </row>
    <row r="100" s="14" customFormat="1">
      <c r="A100" s="14"/>
      <c r="B100" s="255"/>
      <c r="C100" s="256"/>
      <c r="D100" s="245" t="s">
        <v>288</v>
      </c>
      <c r="E100" s="257" t="s">
        <v>44</v>
      </c>
      <c r="F100" s="258" t="s">
        <v>292</v>
      </c>
      <c r="G100" s="256"/>
      <c r="H100" s="259">
        <v>12.064</v>
      </c>
      <c r="I100" s="260"/>
      <c r="J100" s="256"/>
      <c r="K100" s="256"/>
      <c r="L100" s="261"/>
      <c r="M100" s="262"/>
      <c r="N100" s="263"/>
      <c r="O100" s="263"/>
      <c r="P100" s="263"/>
      <c r="Q100" s="263"/>
      <c r="R100" s="263"/>
      <c r="S100" s="263"/>
      <c r="T100" s="26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5" t="s">
        <v>288</v>
      </c>
      <c r="AU100" s="265" t="s">
        <v>91</v>
      </c>
      <c r="AV100" s="14" t="s">
        <v>286</v>
      </c>
      <c r="AW100" s="14" t="s">
        <v>42</v>
      </c>
      <c r="AX100" s="14" t="s">
        <v>89</v>
      </c>
      <c r="AY100" s="265" t="s">
        <v>280</v>
      </c>
    </row>
    <row r="101" s="2" customFormat="1" ht="36" customHeight="1">
      <c r="A101" s="41"/>
      <c r="B101" s="42"/>
      <c r="C101" s="230" t="s">
        <v>286</v>
      </c>
      <c r="D101" s="230" t="s">
        <v>282</v>
      </c>
      <c r="E101" s="231" t="s">
        <v>2746</v>
      </c>
      <c r="F101" s="232" t="s">
        <v>2747</v>
      </c>
      <c r="G101" s="233" t="s">
        <v>235</v>
      </c>
      <c r="H101" s="234">
        <v>5.0960000000000001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323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3847</v>
      </c>
      <c r="G102" s="244"/>
      <c r="H102" s="248">
        <v>5.0960000000000001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82</v>
      </c>
      <c r="AY102" s="254" t="s">
        <v>280</v>
      </c>
    </row>
    <row r="103" s="14" customFormat="1">
      <c r="A103" s="14"/>
      <c r="B103" s="255"/>
      <c r="C103" s="256"/>
      <c r="D103" s="245" t="s">
        <v>288</v>
      </c>
      <c r="E103" s="257" t="s">
        <v>44</v>
      </c>
      <c r="F103" s="258" t="s">
        <v>292</v>
      </c>
      <c r="G103" s="256"/>
      <c r="H103" s="259">
        <v>5.0960000000000001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5" t="s">
        <v>288</v>
      </c>
      <c r="AU103" s="265" t="s">
        <v>91</v>
      </c>
      <c r="AV103" s="14" t="s">
        <v>286</v>
      </c>
      <c r="AW103" s="14" t="s">
        <v>42</v>
      </c>
      <c r="AX103" s="14" t="s">
        <v>89</v>
      </c>
      <c r="AY103" s="265" t="s">
        <v>280</v>
      </c>
    </row>
    <row r="104" s="2" customFormat="1" ht="36" customHeight="1">
      <c r="A104" s="41"/>
      <c r="B104" s="42"/>
      <c r="C104" s="230" t="s">
        <v>307</v>
      </c>
      <c r="D104" s="230" t="s">
        <v>282</v>
      </c>
      <c r="E104" s="231" t="s">
        <v>2749</v>
      </c>
      <c r="F104" s="232" t="s">
        <v>2750</v>
      </c>
      <c r="G104" s="233" t="s">
        <v>235</v>
      </c>
      <c r="H104" s="234">
        <v>4.3470000000000004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335</v>
      </c>
    </row>
    <row r="105" s="2" customFormat="1" ht="36" customHeight="1">
      <c r="A105" s="41"/>
      <c r="B105" s="42"/>
      <c r="C105" s="230" t="s">
        <v>311</v>
      </c>
      <c r="D105" s="230" t="s">
        <v>282</v>
      </c>
      <c r="E105" s="231" t="s">
        <v>2751</v>
      </c>
      <c r="F105" s="232" t="s">
        <v>2752</v>
      </c>
      <c r="G105" s="233" t="s">
        <v>235</v>
      </c>
      <c r="H105" s="234">
        <v>2.1739999999999999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286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347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3848</v>
      </c>
      <c r="G106" s="244"/>
      <c r="H106" s="248">
        <v>2.1739999999999999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4" customFormat="1">
      <c r="A107" s="14"/>
      <c r="B107" s="255"/>
      <c r="C107" s="256"/>
      <c r="D107" s="245" t="s">
        <v>288</v>
      </c>
      <c r="E107" s="257" t="s">
        <v>44</v>
      </c>
      <c r="F107" s="258" t="s">
        <v>292</v>
      </c>
      <c r="G107" s="256"/>
      <c r="H107" s="259">
        <v>2.1739999999999999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288</v>
      </c>
      <c r="AU107" s="265" t="s">
        <v>91</v>
      </c>
      <c r="AV107" s="14" t="s">
        <v>286</v>
      </c>
      <c r="AW107" s="14" t="s">
        <v>42</v>
      </c>
      <c r="AX107" s="14" t="s">
        <v>89</v>
      </c>
      <c r="AY107" s="265" t="s">
        <v>280</v>
      </c>
    </row>
    <row r="108" s="2" customFormat="1" ht="48" customHeight="1">
      <c r="A108" s="41"/>
      <c r="B108" s="42"/>
      <c r="C108" s="230" t="s">
        <v>316</v>
      </c>
      <c r="D108" s="230" t="s">
        <v>282</v>
      </c>
      <c r="E108" s="231" t="s">
        <v>2024</v>
      </c>
      <c r="F108" s="232" t="s">
        <v>2025</v>
      </c>
      <c r="G108" s="233" t="s">
        <v>235</v>
      </c>
      <c r="H108" s="234">
        <v>2.8980000000000001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363</v>
      </c>
    </row>
    <row r="109" s="2" customFormat="1" ht="48" customHeight="1">
      <c r="A109" s="41"/>
      <c r="B109" s="42"/>
      <c r="C109" s="230" t="s">
        <v>323</v>
      </c>
      <c r="D109" s="230" t="s">
        <v>282</v>
      </c>
      <c r="E109" s="231" t="s">
        <v>2033</v>
      </c>
      <c r="F109" s="232" t="s">
        <v>2034</v>
      </c>
      <c r="G109" s="233" t="s">
        <v>235</v>
      </c>
      <c r="H109" s="234">
        <v>1.4490000000000001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286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374</v>
      </c>
    </row>
    <row r="110" s="13" customFormat="1">
      <c r="A110" s="13"/>
      <c r="B110" s="243"/>
      <c r="C110" s="244"/>
      <c r="D110" s="245" t="s">
        <v>288</v>
      </c>
      <c r="E110" s="246" t="s">
        <v>44</v>
      </c>
      <c r="F110" s="247" t="s">
        <v>3849</v>
      </c>
      <c r="G110" s="244"/>
      <c r="H110" s="248">
        <v>1.4490000000000001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42</v>
      </c>
      <c r="AX110" s="13" t="s">
        <v>82</v>
      </c>
      <c r="AY110" s="254" t="s">
        <v>280</v>
      </c>
    </row>
    <row r="111" s="14" customFormat="1">
      <c r="A111" s="14"/>
      <c r="B111" s="255"/>
      <c r="C111" s="256"/>
      <c r="D111" s="245" t="s">
        <v>288</v>
      </c>
      <c r="E111" s="257" t="s">
        <v>44</v>
      </c>
      <c r="F111" s="258" t="s">
        <v>292</v>
      </c>
      <c r="G111" s="256"/>
      <c r="H111" s="259">
        <v>1.4490000000000001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91</v>
      </c>
      <c r="AV111" s="14" t="s">
        <v>286</v>
      </c>
      <c r="AW111" s="14" t="s">
        <v>42</v>
      </c>
      <c r="AX111" s="14" t="s">
        <v>89</v>
      </c>
      <c r="AY111" s="265" t="s">
        <v>280</v>
      </c>
    </row>
    <row r="112" s="2" customFormat="1" ht="36" customHeight="1">
      <c r="A112" s="41"/>
      <c r="B112" s="42"/>
      <c r="C112" s="230" t="s">
        <v>328</v>
      </c>
      <c r="D112" s="230" t="s">
        <v>282</v>
      </c>
      <c r="E112" s="231" t="s">
        <v>2755</v>
      </c>
      <c r="F112" s="232" t="s">
        <v>2756</v>
      </c>
      <c r="G112" s="233" t="s">
        <v>235</v>
      </c>
      <c r="H112" s="234">
        <v>1.863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384</v>
      </c>
    </row>
    <row r="113" s="2" customFormat="1" ht="36" customHeight="1">
      <c r="A113" s="41"/>
      <c r="B113" s="42"/>
      <c r="C113" s="230" t="s">
        <v>335</v>
      </c>
      <c r="D113" s="230" t="s">
        <v>282</v>
      </c>
      <c r="E113" s="231" t="s">
        <v>2757</v>
      </c>
      <c r="F113" s="232" t="s">
        <v>2758</v>
      </c>
      <c r="G113" s="233" t="s">
        <v>235</v>
      </c>
      <c r="H113" s="234">
        <v>0.93200000000000005</v>
      </c>
      <c r="I113" s="235"/>
      <c r="J113" s="236">
        <f>ROUND(I113*H113,2)</f>
        <v>0</v>
      </c>
      <c r="K113" s="232" t="s">
        <v>285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394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3850</v>
      </c>
      <c r="G114" s="244"/>
      <c r="H114" s="248">
        <v>0.93200000000000005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4" customFormat="1">
      <c r="A115" s="14"/>
      <c r="B115" s="255"/>
      <c r="C115" s="256"/>
      <c r="D115" s="245" t="s">
        <v>288</v>
      </c>
      <c r="E115" s="257" t="s">
        <v>44</v>
      </c>
      <c r="F115" s="258" t="s">
        <v>292</v>
      </c>
      <c r="G115" s="256"/>
      <c r="H115" s="259">
        <v>0.93200000000000005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5" t="s">
        <v>288</v>
      </c>
      <c r="AU115" s="265" t="s">
        <v>91</v>
      </c>
      <c r="AV115" s="14" t="s">
        <v>286</v>
      </c>
      <c r="AW115" s="14" t="s">
        <v>42</v>
      </c>
      <c r="AX115" s="14" t="s">
        <v>89</v>
      </c>
      <c r="AY115" s="265" t="s">
        <v>280</v>
      </c>
    </row>
    <row r="116" s="2" customFormat="1" ht="48" customHeight="1">
      <c r="A116" s="41"/>
      <c r="B116" s="42"/>
      <c r="C116" s="230" t="s">
        <v>341</v>
      </c>
      <c r="D116" s="230" t="s">
        <v>282</v>
      </c>
      <c r="E116" s="231" t="s">
        <v>2760</v>
      </c>
      <c r="F116" s="232" t="s">
        <v>2761</v>
      </c>
      <c r="G116" s="233" t="s">
        <v>235</v>
      </c>
      <c r="H116" s="234">
        <v>1.242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403</v>
      </c>
    </row>
    <row r="117" s="2" customFormat="1" ht="48" customHeight="1">
      <c r="A117" s="41"/>
      <c r="B117" s="42"/>
      <c r="C117" s="230" t="s">
        <v>347</v>
      </c>
      <c r="D117" s="230" t="s">
        <v>282</v>
      </c>
      <c r="E117" s="231" t="s">
        <v>2762</v>
      </c>
      <c r="F117" s="232" t="s">
        <v>2763</v>
      </c>
      <c r="G117" s="233" t="s">
        <v>235</v>
      </c>
      <c r="H117" s="234">
        <v>0.621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415</v>
      </c>
    </row>
    <row r="118" s="13" customFormat="1">
      <c r="A118" s="13"/>
      <c r="B118" s="243"/>
      <c r="C118" s="244"/>
      <c r="D118" s="245" t="s">
        <v>288</v>
      </c>
      <c r="E118" s="246" t="s">
        <v>44</v>
      </c>
      <c r="F118" s="247" t="s">
        <v>3851</v>
      </c>
      <c r="G118" s="244"/>
      <c r="H118" s="248">
        <v>0.621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42</v>
      </c>
      <c r="AX118" s="13" t="s">
        <v>82</v>
      </c>
      <c r="AY118" s="254" t="s">
        <v>280</v>
      </c>
    </row>
    <row r="119" s="14" customFormat="1">
      <c r="A119" s="14"/>
      <c r="B119" s="255"/>
      <c r="C119" s="256"/>
      <c r="D119" s="245" t="s">
        <v>288</v>
      </c>
      <c r="E119" s="257" t="s">
        <v>44</v>
      </c>
      <c r="F119" s="258" t="s">
        <v>292</v>
      </c>
      <c r="G119" s="256"/>
      <c r="H119" s="259">
        <v>0.621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5" t="s">
        <v>288</v>
      </c>
      <c r="AU119" s="265" t="s">
        <v>91</v>
      </c>
      <c r="AV119" s="14" t="s">
        <v>286</v>
      </c>
      <c r="AW119" s="14" t="s">
        <v>42</v>
      </c>
      <c r="AX119" s="14" t="s">
        <v>89</v>
      </c>
      <c r="AY119" s="265" t="s">
        <v>280</v>
      </c>
    </row>
    <row r="120" s="2" customFormat="1" ht="36" customHeight="1">
      <c r="A120" s="41"/>
      <c r="B120" s="42"/>
      <c r="C120" s="230" t="s">
        <v>356</v>
      </c>
      <c r="D120" s="230" t="s">
        <v>282</v>
      </c>
      <c r="E120" s="231" t="s">
        <v>2765</v>
      </c>
      <c r="F120" s="232" t="s">
        <v>2766</v>
      </c>
      <c r="G120" s="233" t="s">
        <v>235</v>
      </c>
      <c r="H120" s="234">
        <v>19.727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428</v>
      </c>
    </row>
    <row r="121" s="2" customFormat="1" ht="48" customHeight="1">
      <c r="A121" s="41"/>
      <c r="B121" s="42"/>
      <c r="C121" s="230" t="s">
        <v>363</v>
      </c>
      <c r="D121" s="230" t="s">
        <v>282</v>
      </c>
      <c r="E121" s="231" t="s">
        <v>2767</v>
      </c>
      <c r="F121" s="232" t="s">
        <v>2768</v>
      </c>
      <c r="G121" s="233" t="s">
        <v>235</v>
      </c>
      <c r="H121" s="234">
        <v>9.8640000000000008</v>
      </c>
      <c r="I121" s="235"/>
      <c r="J121" s="236">
        <f>ROUND(I121*H121,2)</f>
        <v>0</v>
      </c>
      <c r="K121" s="232" t="s">
        <v>285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286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286</v>
      </c>
      <c r="BM121" s="241" t="s">
        <v>437</v>
      </c>
    </row>
    <row r="122" s="13" customFormat="1">
      <c r="A122" s="13"/>
      <c r="B122" s="243"/>
      <c r="C122" s="244"/>
      <c r="D122" s="245" t="s">
        <v>288</v>
      </c>
      <c r="E122" s="246" t="s">
        <v>44</v>
      </c>
      <c r="F122" s="247" t="s">
        <v>3852</v>
      </c>
      <c r="G122" s="244"/>
      <c r="H122" s="248">
        <v>9.8640000000000008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42</v>
      </c>
      <c r="AX122" s="13" t="s">
        <v>82</v>
      </c>
      <c r="AY122" s="254" t="s">
        <v>280</v>
      </c>
    </row>
    <row r="123" s="14" customFormat="1">
      <c r="A123" s="14"/>
      <c r="B123" s="255"/>
      <c r="C123" s="256"/>
      <c r="D123" s="245" t="s">
        <v>288</v>
      </c>
      <c r="E123" s="257" t="s">
        <v>44</v>
      </c>
      <c r="F123" s="258" t="s">
        <v>292</v>
      </c>
      <c r="G123" s="256"/>
      <c r="H123" s="259">
        <v>9.8640000000000008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5" t="s">
        <v>288</v>
      </c>
      <c r="AU123" s="265" t="s">
        <v>91</v>
      </c>
      <c r="AV123" s="14" t="s">
        <v>286</v>
      </c>
      <c r="AW123" s="14" t="s">
        <v>42</v>
      </c>
      <c r="AX123" s="14" t="s">
        <v>89</v>
      </c>
      <c r="AY123" s="265" t="s">
        <v>280</v>
      </c>
    </row>
    <row r="124" s="2" customFormat="1" ht="48" customHeight="1">
      <c r="A124" s="41"/>
      <c r="B124" s="42"/>
      <c r="C124" s="230" t="s">
        <v>8</v>
      </c>
      <c r="D124" s="230" t="s">
        <v>282</v>
      </c>
      <c r="E124" s="231" t="s">
        <v>2770</v>
      </c>
      <c r="F124" s="232" t="s">
        <v>2771</v>
      </c>
      <c r="G124" s="233" t="s">
        <v>235</v>
      </c>
      <c r="H124" s="234">
        <v>13.991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445</v>
      </c>
    </row>
    <row r="125" s="2" customFormat="1" ht="60" customHeight="1">
      <c r="A125" s="41"/>
      <c r="B125" s="42"/>
      <c r="C125" s="230" t="s">
        <v>374</v>
      </c>
      <c r="D125" s="230" t="s">
        <v>282</v>
      </c>
      <c r="E125" s="231" t="s">
        <v>2531</v>
      </c>
      <c r="F125" s="232" t="s">
        <v>2532</v>
      </c>
      <c r="G125" s="233" t="s">
        <v>235</v>
      </c>
      <c r="H125" s="234">
        <v>6.9960000000000004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286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286</v>
      </c>
      <c r="BM125" s="241" t="s">
        <v>455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3853</v>
      </c>
      <c r="G126" s="244"/>
      <c r="H126" s="248">
        <v>6.9960000000000004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82</v>
      </c>
      <c r="AY126" s="254" t="s">
        <v>280</v>
      </c>
    </row>
    <row r="127" s="14" customFormat="1">
      <c r="A127" s="14"/>
      <c r="B127" s="255"/>
      <c r="C127" s="256"/>
      <c r="D127" s="245" t="s">
        <v>288</v>
      </c>
      <c r="E127" s="257" t="s">
        <v>44</v>
      </c>
      <c r="F127" s="258" t="s">
        <v>292</v>
      </c>
      <c r="G127" s="256"/>
      <c r="H127" s="259">
        <v>6.9960000000000004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288</v>
      </c>
      <c r="AU127" s="265" t="s">
        <v>91</v>
      </c>
      <c r="AV127" s="14" t="s">
        <v>286</v>
      </c>
      <c r="AW127" s="14" t="s">
        <v>42</v>
      </c>
      <c r="AX127" s="14" t="s">
        <v>89</v>
      </c>
      <c r="AY127" s="265" t="s">
        <v>280</v>
      </c>
    </row>
    <row r="128" s="2" customFormat="1" ht="36" customHeight="1">
      <c r="A128" s="41"/>
      <c r="B128" s="42"/>
      <c r="C128" s="230" t="s">
        <v>378</v>
      </c>
      <c r="D128" s="230" t="s">
        <v>282</v>
      </c>
      <c r="E128" s="231" t="s">
        <v>2773</v>
      </c>
      <c r="F128" s="232" t="s">
        <v>2774</v>
      </c>
      <c r="G128" s="233" t="s">
        <v>235</v>
      </c>
      <c r="H128" s="234">
        <v>8.9939999999999998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466</v>
      </c>
    </row>
    <row r="129" s="2" customFormat="1" ht="48" customHeight="1">
      <c r="A129" s="41"/>
      <c r="B129" s="42"/>
      <c r="C129" s="230" t="s">
        <v>384</v>
      </c>
      <c r="D129" s="230" t="s">
        <v>282</v>
      </c>
      <c r="E129" s="231" t="s">
        <v>2775</v>
      </c>
      <c r="F129" s="232" t="s">
        <v>2776</v>
      </c>
      <c r="G129" s="233" t="s">
        <v>235</v>
      </c>
      <c r="H129" s="234">
        <v>4.4969999999999999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478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3854</v>
      </c>
      <c r="G130" s="244"/>
      <c r="H130" s="248">
        <v>4.4969999999999999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82</v>
      </c>
      <c r="AY130" s="254" t="s">
        <v>280</v>
      </c>
    </row>
    <row r="131" s="14" customFormat="1">
      <c r="A131" s="14"/>
      <c r="B131" s="255"/>
      <c r="C131" s="256"/>
      <c r="D131" s="245" t="s">
        <v>288</v>
      </c>
      <c r="E131" s="257" t="s">
        <v>44</v>
      </c>
      <c r="F131" s="258" t="s">
        <v>292</v>
      </c>
      <c r="G131" s="256"/>
      <c r="H131" s="259">
        <v>4.4969999999999999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288</v>
      </c>
      <c r="AU131" s="265" t="s">
        <v>91</v>
      </c>
      <c r="AV131" s="14" t="s">
        <v>286</v>
      </c>
      <c r="AW131" s="14" t="s">
        <v>42</v>
      </c>
      <c r="AX131" s="14" t="s">
        <v>89</v>
      </c>
      <c r="AY131" s="265" t="s">
        <v>280</v>
      </c>
    </row>
    <row r="132" s="2" customFormat="1" ht="48" customHeight="1">
      <c r="A132" s="41"/>
      <c r="B132" s="42"/>
      <c r="C132" s="230" t="s">
        <v>388</v>
      </c>
      <c r="D132" s="230" t="s">
        <v>282</v>
      </c>
      <c r="E132" s="231" t="s">
        <v>2778</v>
      </c>
      <c r="F132" s="232" t="s">
        <v>2779</v>
      </c>
      <c r="G132" s="233" t="s">
        <v>235</v>
      </c>
      <c r="H132" s="234">
        <v>5.9960000000000004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489</v>
      </c>
    </row>
    <row r="133" s="2" customFormat="1" ht="60" customHeight="1">
      <c r="A133" s="41"/>
      <c r="B133" s="42"/>
      <c r="C133" s="230" t="s">
        <v>394</v>
      </c>
      <c r="D133" s="230" t="s">
        <v>282</v>
      </c>
      <c r="E133" s="231" t="s">
        <v>2780</v>
      </c>
      <c r="F133" s="232" t="s">
        <v>2781</v>
      </c>
      <c r="G133" s="233" t="s">
        <v>235</v>
      </c>
      <c r="H133" s="234">
        <v>2.9980000000000002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497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3855</v>
      </c>
      <c r="G134" s="244"/>
      <c r="H134" s="248">
        <v>2.9980000000000002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82</v>
      </c>
      <c r="AY134" s="254" t="s">
        <v>280</v>
      </c>
    </row>
    <row r="135" s="14" customFormat="1">
      <c r="A135" s="14"/>
      <c r="B135" s="255"/>
      <c r="C135" s="256"/>
      <c r="D135" s="245" t="s">
        <v>288</v>
      </c>
      <c r="E135" s="257" t="s">
        <v>44</v>
      </c>
      <c r="F135" s="258" t="s">
        <v>292</v>
      </c>
      <c r="G135" s="256"/>
      <c r="H135" s="259">
        <v>2.9980000000000002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288</v>
      </c>
      <c r="AU135" s="265" t="s">
        <v>91</v>
      </c>
      <c r="AV135" s="14" t="s">
        <v>286</v>
      </c>
      <c r="AW135" s="14" t="s">
        <v>42</v>
      </c>
      <c r="AX135" s="14" t="s">
        <v>89</v>
      </c>
      <c r="AY135" s="265" t="s">
        <v>280</v>
      </c>
    </row>
    <row r="136" s="2" customFormat="1" ht="48" customHeight="1">
      <c r="A136" s="41"/>
      <c r="B136" s="42"/>
      <c r="C136" s="230" t="s">
        <v>7</v>
      </c>
      <c r="D136" s="230" t="s">
        <v>282</v>
      </c>
      <c r="E136" s="231" t="s">
        <v>2785</v>
      </c>
      <c r="F136" s="232" t="s">
        <v>2786</v>
      </c>
      <c r="G136" s="233" t="s">
        <v>235</v>
      </c>
      <c r="H136" s="234">
        <v>11.811999999999999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286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286</v>
      </c>
      <c r="BM136" s="241" t="s">
        <v>508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3856</v>
      </c>
      <c r="G137" s="244"/>
      <c r="H137" s="248">
        <v>11.811999999999999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82</v>
      </c>
      <c r="AY137" s="254" t="s">
        <v>280</v>
      </c>
    </row>
    <row r="138" s="14" customFormat="1">
      <c r="A138" s="14"/>
      <c r="B138" s="255"/>
      <c r="C138" s="256"/>
      <c r="D138" s="245" t="s">
        <v>288</v>
      </c>
      <c r="E138" s="257" t="s">
        <v>44</v>
      </c>
      <c r="F138" s="258" t="s">
        <v>292</v>
      </c>
      <c r="G138" s="256"/>
      <c r="H138" s="259">
        <v>11.811999999999999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288</v>
      </c>
      <c r="AU138" s="265" t="s">
        <v>91</v>
      </c>
      <c r="AV138" s="14" t="s">
        <v>286</v>
      </c>
      <c r="AW138" s="14" t="s">
        <v>42</v>
      </c>
      <c r="AX138" s="14" t="s">
        <v>89</v>
      </c>
      <c r="AY138" s="265" t="s">
        <v>280</v>
      </c>
    </row>
    <row r="139" s="2" customFormat="1" ht="60" customHeight="1">
      <c r="A139" s="41"/>
      <c r="B139" s="42"/>
      <c r="C139" s="230" t="s">
        <v>403</v>
      </c>
      <c r="D139" s="230" t="s">
        <v>282</v>
      </c>
      <c r="E139" s="231" t="s">
        <v>2788</v>
      </c>
      <c r="F139" s="232" t="s">
        <v>2789</v>
      </c>
      <c r="G139" s="233" t="s">
        <v>235</v>
      </c>
      <c r="H139" s="234">
        <v>23.623999999999999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286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286</v>
      </c>
      <c r="BM139" s="241" t="s">
        <v>521</v>
      </c>
    </row>
    <row r="140" s="13" customFormat="1">
      <c r="A140" s="13"/>
      <c r="B140" s="243"/>
      <c r="C140" s="244"/>
      <c r="D140" s="245" t="s">
        <v>288</v>
      </c>
      <c r="E140" s="246" t="s">
        <v>44</v>
      </c>
      <c r="F140" s="247" t="s">
        <v>3857</v>
      </c>
      <c r="G140" s="244"/>
      <c r="H140" s="248">
        <v>23.623999999999999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91</v>
      </c>
      <c r="AV140" s="13" t="s">
        <v>91</v>
      </c>
      <c r="AW140" s="13" t="s">
        <v>42</v>
      </c>
      <c r="AX140" s="13" t="s">
        <v>82</v>
      </c>
      <c r="AY140" s="254" t="s">
        <v>280</v>
      </c>
    </row>
    <row r="141" s="14" customFormat="1">
      <c r="A141" s="14"/>
      <c r="B141" s="255"/>
      <c r="C141" s="256"/>
      <c r="D141" s="245" t="s">
        <v>288</v>
      </c>
      <c r="E141" s="257" t="s">
        <v>44</v>
      </c>
      <c r="F141" s="258" t="s">
        <v>292</v>
      </c>
      <c r="G141" s="256"/>
      <c r="H141" s="259">
        <v>23.623999999999999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288</v>
      </c>
      <c r="AU141" s="265" t="s">
        <v>91</v>
      </c>
      <c r="AV141" s="14" t="s">
        <v>286</v>
      </c>
      <c r="AW141" s="14" t="s">
        <v>42</v>
      </c>
      <c r="AX141" s="14" t="s">
        <v>89</v>
      </c>
      <c r="AY141" s="265" t="s">
        <v>280</v>
      </c>
    </row>
    <row r="142" s="2" customFormat="1" ht="60" customHeight="1">
      <c r="A142" s="41"/>
      <c r="B142" s="42"/>
      <c r="C142" s="230" t="s">
        <v>410</v>
      </c>
      <c r="D142" s="230" t="s">
        <v>282</v>
      </c>
      <c r="E142" s="231" t="s">
        <v>298</v>
      </c>
      <c r="F142" s="232" t="s">
        <v>299</v>
      </c>
      <c r="G142" s="233" t="s">
        <v>235</v>
      </c>
      <c r="H142" s="234">
        <v>64.156000000000006</v>
      </c>
      <c r="I142" s="235"/>
      <c r="J142" s="236">
        <f>ROUND(I142*H142,2)</f>
        <v>0</v>
      </c>
      <c r="K142" s="232" t="s">
        <v>285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286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531</v>
      </c>
    </row>
    <row r="143" s="13" customFormat="1">
      <c r="A143" s="13"/>
      <c r="B143" s="243"/>
      <c r="C143" s="244"/>
      <c r="D143" s="245" t="s">
        <v>288</v>
      </c>
      <c r="E143" s="246" t="s">
        <v>44</v>
      </c>
      <c r="F143" s="247" t="s">
        <v>3858</v>
      </c>
      <c r="G143" s="244"/>
      <c r="H143" s="248">
        <v>64.156000000000006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288</v>
      </c>
      <c r="AU143" s="254" t="s">
        <v>91</v>
      </c>
      <c r="AV143" s="13" t="s">
        <v>91</v>
      </c>
      <c r="AW143" s="13" t="s">
        <v>42</v>
      </c>
      <c r="AX143" s="13" t="s">
        <v>82</v>
      </c>
      <c r="AY143" s="254" t="s">
        <v>280</v>
      </c>
    </row>
    <row r="144" s="14" customFormat="1">
      <c r="A144" s="14"/>
      <c r="B144" s="255"/>
      <c r="C144" s="256"/>
      <c r="D144" s="245" t="s">
        <v>288</v>
      </c>
      <c r="E144" s="257" t="s">
        <v>44</v>
      </c>
      <c r="F144" s="258" t="s">
        <v>292</v>
      </c>
      <c r="G144" s="256"/>
      <c r="H144" s="259">
        <v>64.156000000000006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288</v>
      </c>
      <c r="AU144" s="265" t="s">
        <v>91</v>
      </c>
      <c r="AV144" s="14" t="s">
        <v>286</v>
      </c>
      <c r="AW144" s="14" t="s">
        <v>42</v>
      </c>
      <c r="AX144" s="14" t="s">
        <v>89</v>
      </c>
      <c r="AY144" s="265" t="s">
        <v>280</v>
      </c>
    </row>
    <row r="145" s="2" customFormat="1" ht="60" customHeight="1">
      <c r="A145" s="41"/>
      <c r="B145" s="42"/>
      <c r="C145" s="230" t="s">
        <v>415</v>
      </c>
      <c r="D145" s="230" t="s">
        <v>282</v>
      </c>
      <c r="E145" s="231" t="s">
        <v>303</v>
      </c>
      <c r="F145" s="232" t="s">
        <v>304</v>
      </c>
      <c r="G145" s="233" t="s">
        <v>235</v>
      </c>
      <c r="H145" s="234">
        <v>320.77999999999997</v>
      </c>
      <c r="I145" s="235"/>
      <c r="J145" s="236">
        <f>ROUND(I145*H145,2)</f>
        <v>0</v>
      </c>
      <c r="K145" s="232" t="s">
        <v>285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541</v>
      </c>
    </row>
    <row r="146" s="13" customFormat="1">
      <c r="A146" s="13"/>
      <c r="B146" s="243"/>
      <c r="C146" s="244"/>
      <c r="D146" s="245" t="s">
        <v>288</v>
      </c>
      <c r="E146" s="246" t="s">
        <v>44</v>
      </c>
      <c r="F146" s="247" t="s">
        <v>3859</v>
      </c>
      <c r="G146" s="244"/>
      <c r="H146" s="248">
        <v>320.77999999999997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288</v>
      </c>
      <c r="AU146" s="254" t="s">
        <v>91</v>
      </c>
      <c r="AV146" s="13" t="s">
        <v>91</v>
      </c>
      <c r="AW146" s="13" t="s">
        <v>42</v>
      </c>
      <c r="AX146" s="13" t="s">
        <v>82</v>
      </c>
      <c r="AY146" s="254" t="s">
        <v>280</v>
      </c>
    </row>
    <row r="147" s="14" customFormat="1">
      <c r="A147" s="14"/>
      <c r="B147" s="255"/>
      <c r="C147" s="256"/>
      <c r="D147" s="245" t="s">
        <v>288</v>
      </c>
      <c r="E147" s="257" t="s">
        <v>44</v>
      </c>
      <c r="F147" s="258" t="s">
        <v>292</v>
      </c>
      <c r="G147" s="256"/>
      <c r="H147" s="259">
        <v>320.77999999999997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288</v>
      </c>
      <c r="AU147" s="265" t="s">
        <v>91</v>
      </c>
      <c r="AV147" s="14" t="s">
        <v>286</v>
      </c>
      <c r="AW147" s="14" t="s">
        <v>42</v>
      </c>
      <c r="AX147" s="14" t="s">
        <v>89</v>
      </c>
      <c r="AY147" s="265" t="s">
        <v>280</v>
      </c>
    </row>
    <row r="148" s="2" customFormat="1" ht="36" customHeight="1">
      <c r="A148" s="41"/>
      <c r="B148" s="42"/>
      <c r="C148" s="230" t="s">
        <v>422</v>
      </c>
      <c r="D148" s="230" t="s">
        <v>282</v>
      </c>
      <c r="E148" s="231" t="s">
        <v>308</v>
      </c>
      <c r="F148" s="232" t="s">
        <v>309</v>
      </c>
      <c r="G148" s="233" t="s">
        <v>235</v>
      </c>
      <c r="H148" s="234">
        <v>17.006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286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286</v>
      </c>
      <c r="BM148" s="241" t="s">
        <v>551</v>
      </c>
    </row>
    <row r="149" s="13" customFormat="1">
      <c r="A149" s="13"/>
      <c r="B149" s="243"/>
      <c r="C149" s="244"/>
      <c r="D149" s="245" t="s">
        <v>288</v>
      </c>
      <c r="E149" s="246" t="s">
        <v>44</v>
      </c>
      <c r="F149" s="247" t="s">
        <v>3860</v>
      </c>
      <c r="G149" s="244"/>
      <c r="H149" s="248">
        <v>17.006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288</v>
      </c>
      <c r="AU149" s="254" t="s">
        <v>91</v>
      </c>
      <c r="AV149" s="13" t="s">
        <v>91</v>
      </c>
      <c r="AW149" s="13" t="s">
        <v>42</v>
      </c>
      <c r="AX149" s="13" t="s">
        <v>82</v>
      </c>
      <c r="AY149" s="254" t="s">
        <v>280</v>
      </c>
    </row>
    <row r="150" s="14" customFormat="1">
      <c r="A150" s="14"/>
      <c r="B150" s="255"/>
      <c r="C150" s="256"/>
      <c r="D150" s="245" t="s">
        <v>288</v>
      </c>
      <c r="E150" s="257" t="s">
        <v>44</v>
      </c>
      <c r="F150" s="258" t="s">
        <v>292</v>
      </c>
      <c r="G150" s="256"/>
      <c r="H150" s="259">
        <v>17.006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288</v>
      </c>
      <c r="AU150" s="265" t="s">
        <v>91</v>
      </c>
      <c r="AV150" s="14" t="s">
        <v>286</v>
      </c>
      <c r="AW150" s="14" t="s">
        <v>42</v>
      </c>
      <c r="AX150" s="14" t="s">
        <v>89</v>
      </c>
      <c r="AY150" s="265" t="s">
        <v>280</v>
      </c>
    </row>
    <row r="151" s="2" customFormat="1" ht="36" customHeight="1">
      <c r="A151" s="41"/>
      <c r="B151" s="42"/>
      <c r="C151" s="230" t="s">
        <v>428</v>
      </c>
      <c r="D151" s="230" t="s">
        <v>282</v>
      </c>
      <c r="E151" s="231" t="s">
        <v>317</v>
      </c>
      <c r="F151" s="232" t="s">
        <v>318</v>
      </c>
      <c r="G151" s="233" t="s">
        <v>319</v>
      </c>
      <c r="H151" s="234">
        <v>47.149999999999999</v>
      </c>
      <c r="I151" s="235"/>
      <c r="J151" s="236">
        <f>ROUND(I151*H151,2)</f>
        <v>0</v>
      </c>
      <c r="K151" s="232" t="s">
        <v>285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286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561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3861</v>
      </c>
      <c r="G152" s="244"/>
      <c r="H152" s="248">
        <v>47.149999999999999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82</v>
      </c>
      <c r="AY152" s="254" t="s">
        <v>280</v>
      </c>
    </row>
    <row r="153" s="14" customFormat="1">
      <c r="A153" s="14"/>
      <c r="B153" s="255"/>
      <c r="C153" s="256"/>
      <c r="D153" s="245" t="s">
        <v>288</v>
      </c>
      <c r="E153" s="257" t="s">
        <v>44</v>
      </c>
      <c r="F153" s="258" t="s">
        <v>292</v>
      </c>
      <c r="G153" s="256"/>
      <c r="H153" s="259">
        <v>47.149999999999999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288</v>
      </c>
      <c r="AU153" s="265" t="s">
        <v>91</v>
      </c>
      <c r="AV153" s="14" t="s">
        <v>286</v>
      </c>
      <c r="AW153" s="14" t="s">
        <v>42</v>
      </c>
      <c r="AX153" s="14" t="s">
        <v>89</v>
      </c>
      <c r="AY153" s="265" t="s">
        <v>280</v>
      </c>
    </row>
    <row r="154" s="2" customFormat="1" ht="36" customHeight="1">
      <c r="A154" s="41"/>
      <c r="B154" s="42"/>
      <c r="C154" s="230" t="s">
        <v>433</v>
      </c>
      <c r="D154" s="230" t="s">
        <v>282</v>
      </c>
      <c r="E154" s="231" t="s">
        <v>324</v>
      </c>
      <c r="F154" s="232" t="s">
        <v>325</v>
      </c>
      <c r="G154" s="233" t="s">
        <v>235</v>
      </c>
      <c r="H154" s="234">
        <v>41.560000000000002</v>
      </c>
      <c r="I154" s="235"/>
      <c r="J154" s="236">
        <f>ROUND(I154*H154,2)</f>
        <v>0</v>
      </c>
      <c r="K154" s="232" t="s">
        <v>285</v>
      </c>
      <c r="L154" s="47"/>
      <c r="M154" s="237" t="s">
        <v>44</v>
      </c>
      <c r="N154" s="238" t="s">
        <v>53</v>
      </c>
      <c r="O154" s="87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286</v>
      </c>
      <c r="AT154" s="241" t="s">
        <v>282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286</v>
      </c>
      <c r="BM154" s="241" t="s">
        <v>571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3862</v>
      </c>
      <c r="G155" s="244"/>
      <c r="H155" s="248">
        <v>41.560000000000002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82</v>
      </c>
      <c r="AY155" s="254" t="s">
        <v>280</v>
      </c>
    </row>
    <row r="156" s="14" customFormat="1">
      <c r="A156" s="14"/>
      <c r="B156" s="255"/>
      <c r="C156" s="256"/>
      <c r="D156" s="245" t="s">
        <v>288</v>
      </c>
      <c r="E156" s="257" t="s">
        <v>44</v>
      </c>
      <c r="F156" s="258" t="s">
        <v>292</v>
      </c>
      <c r="G156" s="256"/>
      <c r="H156" s="259">
        <v>41.560000000000002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288</v>
      </c>
      <c r="AU156" s="265" t="s">
        <v>91</v>
      </c>
      <c r="AV156" s="14" t="s">
        <v>286</v>
      </c>
      <c r="AW156" s="14" t="s">
        <v>42</v>
      </c>
      <c r="AX156" s="14" t="s">
        <v>89</v>
      </c>
      <c r="AY156" s="265" t="s">
        <v>280</v>
      </c>
    </row>
    <row r="157" s="2" customFormat="1" ht="16.5" customHeight="1">
      <c r="A157" s="41"/>
      <c r="B157" s="42"/>
      <c r="C157" s="266" t="s">
        <v>437</v>
      </c>
      <c r="D157" s="266" t="s">
        <v>329</v>
      </c>
      <c r="E157" s="267" t="s">
        <v>2796</v>
      </c>
      <c r="F157" s="268" t="s">
        <v>2797</v>
      </c>
      <c r="G157" s="269" t="s">
        <v>319</v>
      </c>
      <c r="H157" s="270">
        <v>51.887999999999998</v>
      </c>
      <c r="I157" s="271"/>
      <c r="J157" s="272">
        <f>ROUND(I157*H157,2)</f>
        <v>0</v>
      </c>
      <c r="K157" s="268" t="s">
        <v>285</v>
      </c>
      <c r="L157" s="273"/>
      <c r="M157" s="274" t="s">
        <v>44</v>
      </c>
      <c r="N157" s="275" t="s">
        <v>53</v>
      </c>
      <c r="O157" s="87"/>
      <c r="P157" s="239">
        <f>O157*H157</f>
        <v>0</v>
      </c>
      <c r="Q157" s="239">
        <v>1</v>
      </c>
      <c r="R157" s="239">
        <f>Q157*H157</f>
        <v>51.887999999999998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323</v>
      </c>
      <c r="AT157" s="241" t="s">
        <v>329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581</v>
      </c>
    </row>
    <row r="158" s="2" customFormat="1">
      <c r="A158" s="41"/>
      <c r="B158" s="42"/>
      <c r="C158" s="43"/>
      <c r="D158" s="245" t="s">
        <v>360</v>
      </c>
      <c r="E158" s="43"/>
      <c r="F158" s="276" t="s">
        <v>2798</v>
      </c>
      <c r="G158" s="43"/>
      <c r="H158" s="43"/>
      <c r="I158" s="150"/>
      <c r="J158" s="43"/>
      <c r="K158" s="43"/>
      <c r="L158" s="47"/>
      <c r="M158" s="277"/>
      <c r="N158" s="278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360</v>
      </c>
      <c r="AU158" s="19" t="s">
        <v>91</v>
      </c>
    </row>
    <row r="159" s="2" customFormat="1" ht="60" customHeight="1">
      <c r="A159" s="41"/>
      <c r="B159" s="42"/>
      <c r="C159" s="230" t="s">
        <v>441</v>
      </c>
      <c r="D159" s="230" t="s">
        <v>282</v>
      </c>
      <c r="E159" s="231" t="s">
        <v>2799</v>
      </c>
      <c r="F159" s="232" t="s">
        <v>2800</v>
      </c>
      <c r="G159" s="233" t="s">
        <v>235</v>
      </c>
      <c r="H159" s="234">
        <v>13.390000000000001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594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3863</v>
      </c>
      <c r="G160" s="244"/>
      <c r="H160" s="248">
        <v>9.8849999999999998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82</v>
      </c>
      <c r="AY160" s="254" t="s">
        <v>280</v>
      </c>
    </row>
    <row r="161" s="13" customFormat="1">
      <c r="A161" s="13"/>
      <c r="B161" s="243"/>
      <c r="C161" s="244"/>
      <c r="D161" s="245" t="s">
        <v>288</v>
      </c>
      <c r="E161" s="246" t="s">
        <v>44</v>
      </c>
      <c r="F161" s="247" t="s">
        <v>3864</v>
      </c>
      <c r="G161" s="244"/>
      <c r="H161" s="248">
        <v>3.5049999999999999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288</v>
      </c>
      <c r="AU161" s="254" t="s">
        <v>91</v>
      </c>
      <c r="AV161" s="13" t="s">
        <v>91</v>
      </c>
      <c r="AW161" s="13" t="s">
        <v>42</v>
      </c>
      <c r="AX161" s="13" t="s">
        <v>82</v>
      </c>
      <c r="AY161" s="254" t="s">
        <v>280</v>
      </c>
    </row>
    <row r="162" s="14" customFormat="1">
      <c r="A162" s="14"/>
      <c r="B162" s="255"/>
      <c r="C162" s="256"/>
      <c r="D162" s="245" t="s">
        <v>288</v>
      </c>
      <c r="E162" s="257" t="s">
        <v>44</v>
      </c>
      <c r="F162" s="258" t="s">
        <v>292</v>
      </c>
      <c r="G162" s="256"/>
      <c r="H162" s="259">
        <v>13.390000000000001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288</v>
      </c>
      <c r="AU162" s="265" t="s">
        <v>91</v>
      </c>
      <c r="AV162" s="14" t="s">
        <v>286</v>
      </c>
      <c r="AW162" s="14" t="s">
        <v>42</v>
      </c>
      <c r="AX162" s="14" t="s">
        <v>89</v>
      </c>
      <c r="AY162" s="265" t="s">
        <v>280</v>
      </c>
    </row>
    <row r="163" s="2" customFormat="1" ht="16.5" customHeight="1">
      <c r="A163" s="41"/>
      <c r="B163" s="42"/>
      <c r="C163" s="266" t="s">
        <v>445</v>
      </c>
      <c r="D163" s="266" t="s">
        <v>329</v>
      </c>
      <c r="E163" s="267" t="s">
        <v>2809</v>
      </c>
      <c r="F163" s="268" t="s">
        <v>2810</v>
      </c>
      <c r="G163" s="269" t="s">
        <v>319</v>
      </c>
      <c r="H163" s="270">
        <v>23.433</v>
      </c>
      <c r="I163" s="271"/>
      <c r="J163" s="272">
        <f>ROUND(I163*H163,2)</f>
        <v>0</v>
      </c>
      <c r="K163" s="268" t="s">
        <v>285</v>
      </c>
      <c r="L163" s="273"/>
      <c r="M163" s="274" t="s">
        <v>44</v>
      </c>
      <c r="N163" s="275" t="s">
        <v>53</v>
      </c>
      <c r="O163" s="87"/>
      <c r="P163" s="239">
        <f>O163*H163</f>
        <v>0</v>
      </c>
      <c r="Q163" s="239">
        <v>1</v>
      </c>
      <c r="R163" s="239">
        <f>Q163*H163</f>
        <v>23.433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323</v>
      </c>
      <c r="AT163" s="241" t="s">
        <v>329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286</v>
      </c>
      <c r="BM163" s="241" t="s">
        <v>604</v>
      </c>
    </row>
    <row r="164" s="13" customFormat="1">
      <c r="A164" s="13"/>
      <c r="B164" s="243"/>
      <c r="C164" s="244"/>
      <c r="D164" s="245" t="s">
        <v>288</v>
      </c>
      <c r="E164" s="246" t="s">
        <v>44</v>
      </c>
      <c r="F164" s="247" t="s">
        <v>3865</v>
      </c>
      <c r="G164" s="244"/>
      <c r="H164" s="248">
        <v>23.433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288</v>
      </c>
      <c r="AU164" s="254" t="s">
        <v>91</v>
      </c>
      <c r="AV164" s="13" t="s">
        <v>91</v>
      </c>
      <c r="AW164" s="13" t="s">
        <v>42</v>
      </c>
      <c r="AX164" s="13" t="s">
        <v>82</v>
      </c>
      <c r="AY164" s="254" t="s">
        <v>280</v>
      </c>
    </row>
    <row r="165" s="14" customFormat="1">
      <c r="A165" s="14"/>
      <c r="B165" s="255"/>
      <c r="C165" s="256"/>
      <c r="D165" s="245" t="s">
        <v>288</v>
      </c>
      <c r="E165" s="257" t="s">
        <v>44</v>
      </c>
      <c r="F165" s="258" t="s">
        <v>292</v>
      </c>
      <c r="G165" s="256"/>
      <c r="H165" s="259">
        <v>23.433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288</v>
      </c>
      <c r="AU165" s="265" t="s">
        <v>91</v>
      </c>
      <c r="AV165" s="14" t="s">
        <v>286</v>
      </c>
      <c r="AW165" s="14" t="s">
        <v>42</v>
      </c>
      <c r="AX165" s="14" t="s">
        <v>89</v>
      </c>
      <c r="AY165" s="265" t="s">
        <v>280</v>
      </c>
    </row>
    <row r="166" s="2" customFormat="1" ht="36" customHeight="1">
      <c r="A166" s="41"/>
      <c r="B166" s="42"/>
      <c r="C166" s="230" t="s">
        <v>449</v>
      </c>
      <c r="D166" s="230" t="s">
        <v>282</v>
      </c>
      <c r="E166" s="231" t="s">
        <v>2812</v>
      </c>
      <c r="F166" s="232" t="s">
        <v>2813</v>
      </c>
      <c r="G166" s="233" t="s">
        <v>201</v>
      </c>
      <c r="H166" s="234">
        <v>25.48</v>
      </c>
      <c r="I166" s="235"/>
      <c r="J166" s="236">
        <f>ROUND(I166*H166,2)</f>
        <v>0</v>
      </c>
      <c r="K166" s="232" t="s">
        <v>285</v>
      </c>
      <c r="L166" s="47"/>
      <c r="M166" s="237" t="s">
        <v>44</v>
      </c>
      <c r="N166" s="238" t="s">
        <v>53</v>
      </c>
      <c r="O166" s="87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286</v>
      </c>
      <c r="AT166" s="241" t="s">
        <v>282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286</v>
      </c>
      <c r="BM166" s="241" t="s">
        <v>620</v>
      </c>
    </row>
    <row r="167" s="13" customFormat="1">
      <c r="A167" s="13"/>
      <c r="B167" s="243"/>
      <c r="C167" s="244"/>
      <c r="D167" s="245" t="s">
        <v>288</v>
      </c>
      <c r="E167" s="246" t="s">
        <v>44</v>
      </c>
      <c r="F167" s="247" t="s">
        <v>3866</v>
      </c>
      <c r="G167" s="244"/>
      <c r="H167" s="248">
        <v>25.48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91</v>
      </c>
      <c r="AV167" s="13" t="s">
        <v>91</v>
      </c>
      <c r="AW167" s="13" t="s">
        <v>42</v>
      </c>
      <c r="AX167" s="13" t="s">
        <v>82</v>
      </c>
      <c r="AY167" s="254" t="s">
        <v>280</v>
      </c>
    </row>
    <row r="168" s="14" customFormat="1">
      <c r="A168" s="14"/>
      <c r="B168" s="255"/>
      <c r="C168" s="256"/>
      <c r="D168" s="245" t="s">
        <v>288</v>
      </c>
      <c r="E168" s="257" t="s">
        <v>44</v>
      </c>
      <c r="F168" s="258" t="s">
        <v>292</v>
      </c>
      <c r="G168" s="256"/>
      <c r="H168" s="259">
        <v>25.48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288</v>
      </c>
      <c r="AU168" s="265" t="s">
        <v>91</v>
      </c>
      <c r="AV168" s="14" t="s">
        <v>286</v>
      </c>
      <c r="AW168" s="14" t="s">
        <v>42</v>
      </c>
      <c r="AX168" s="14" t="s">
        <v>89</v>
      </c>
      <c r="AY168" s="265" t="s">
        <v>280</v>
      </c>
    </row>
    <row r="169" s="2" customFormat="1" ht="36" customHeight="1">
      <c r="A169" s="41"/>
      <c r="B169" s="42"/>
      <c r="C169" s="230" t="s">
        <v>455</v>
      </c>
      <c r="D169" s="230" t="s">
        <v>282</v>
      </c>
      <c r="E169" s="231" t="s">
        <v>2815</v>
      </c>
      <c r="F169" s="232" t="s">
        <v>2816</v>
      </c>
      <c r="G169" s="233" t="s">
        <v>201</v>
      </c>
      <c r="H169" s="234">
        <v>25.48</v>
      </c>
      <c r="I169" s="235"/>
      <c r="J169" s="236">
        <f>ROUND(I169*H169,2)</f>
        <v>0</v>
      </c>
      <c r="K169" s="232" t="s">
        <v>285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236</v>
      </c>
    </row>
    <row r="170" s="2" customFormat="1" ht="16.5" customHeight="1">
      <c r="A170" s="41"/>
      <c r="B170" s="42"/>
      <c r="C170" s="266" t="s">
        <v>461</v>
      </c>
      <c r="D170" s="266" t="s">
        <v>329</v>
      </c>
      <c r="E170" s="267" t="s">
        <v>2817</v>
      </c>
      <c r="F170" s="268" t="s">
        <v>2818</v>
      </c>
      <c r="G170" s="269" t="s">
        <v>1178</v>
      </c>
      <c r="H170" s="270">
        <v>1.0189999999999999</v>
      </c>
      <c r="I170" s="271"/>
      <c r="J170" s="272">
        <f>ROUND(I170*H170,2)</f>
        <v>0</v>
      </c>
      <c r="K170" s="268" t="s">
        <v>44</v>
      </c>
      <c r="L170" s="273"/>
      <c r="M170" s="274" t="s">
        <v>44</v>
      </c>
      <c r="N170" s="275" t="s">
        <v>53</v>
      </c>
      <c r="O170" s="87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1" t="s">
        <v>323</v>
      </c>
      <c r="AT170" s="241" t="s">
        <v>329</v>
      </c>
      <c r="AU170" s="241" t="s">
        <v>91</v>
      </c>
      <c r="AY170" s="19" t="s">
        <v>280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89</v>
      </c>
      <c r="BK170" s="242">
        <f>ROUND(I170*H170,2)</f>
        <v>0</v>
      </c>
      <c r="BL170" s="19" t="s">
        <v>286</v>
      </c>
      <c r="BM170" s="241" t="s">
        <v>639</v>
      </c>
    </row>
    <row r="171" s="13" customFormat="1">
      <c r="A171" s="13"/>
      <c r="B171" s="243"/>
      <c r="C171" s="244"/>
      <c r="D171" s="245" t="s">
        <v>288</v>
      </c>
      <c r="E171" s="246" t="s">
        <v>44</v>
      </c>
      <c r="F171" s="247" t="s">
        <v>3867</v>
      </c>
      <c r="G171" s="244"/>
      <c r="H171" s="248">
        <v>1.0189999999999999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288</v>
      </c>
      <c r="AU171" s="254" t="s">
        <v>91</v>
      </c>
      <c r="AV171" s="13" t="s">
        <v>91</v>
      </c>
      <c r="AW171" s="13" t="s">
        <v>42</v>
      </c>
      <c r="AX171" s="13" t="s">
        <v>82</v>
      </c>
      <c r="AY171" s="254" t="s">
        <v>280</v>
      </c>
    </row>
    <row r="172" s="14" customFormat="1">
      <c r="A172" s="14"/>
      <c r="B172" s="255"/>
      <c r="C172" s="256"/>
      <c r="D172" s="245" t="s">
        <v>288</v>
      </c>
      <c r="E172" s="257" t="s">
        <v>44</v>
      </c>
      <c r="F172" s="258" t="s">
        <v>292</v>
      </c>
      <c r="G172" s="256"/>
      <c r="H172" s="259">
        <v>1.0189999999999999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5" t="s">
        <v>288</v>
      </c>
      <c r="AU172" s="265" t="s">
        <v>91</v>
      </c>
      <c r="AV172" s="14" t="s">
        <v>286</v>
      </c>
      <c r="AW172" s="14" t="s">
        <v>42</v>
      </c>
      <c r="AX172" s="14" t="s">
        <v>89</v>
      </c>
      <c r="AY172" s="265" t="s">
        <v>280</v>
      </c>
    </row>
    <row r="173" s="2" customFormat="1" ht="36" customHeight="1">
      <c r="A173" s="41"/>
      <c r="B173" s="42"/>
      <c r="C173" s="230" t="s">
        <v>466</v>
      </c>
      <c r="D173" s="230" t="s">
        <v>282</v>
      </c>
      <c r="E173" s="231" t="s">
        <v>2820</v>
      </c>
      <c r="F173" s="232" t="s">
        <v>2821</v>
      </c>
      <c r="G173" s="233" t="s">
        <v>201</v>
      </c>
      <c r="H173" s="234">
        <v>25.48</v>
      </c>
      <c r="I173" s="235"/>
      <c r="J173" s="236">
        <f>ROUND(I173*H173,2)</f>
        <v>0</v>
      </c>
      <c r="K173" s="232" t="s">
        <v>285</v>
      </c>
      <c r="L173" s="47"/>
      <c r="M173" s="237" t="s">
        <v>44</v>
      </c>
      <c r="N173" s="238" t="s">
        <v>53</v>
      </c>
      <c r="O173" s="87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286</v>
      </c>
      <c r="AT173" s="241" t="s">
        <v>282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649</v>
      </c>
    </row>
    <row r="174" s="2" customFormat="1" ht="16.5" customHeight="1">
      <c r="A174" s="41"/>
      <c r="B174" s="42"/>
      <c r="C174" s="266" t="s">
        <v>471</v>
      </c>
      <c r="D174" s="266" t="s">
        <v>329</v>
      </c>
      <c r="E174" s="267" t="s">
        <v>2822</v>
      </c>
      <c r="F174" s="268" t="s">
        <v>2823</v>
      </c>
      <c r="G174" s="269" t="s">
        <v>235</v>
      </c>
      <c r="H174" s="270">
        <v>0.76400000000000001</v>
      </c>
      <c r="I174" s="271"/>
      <c r="J174" s="272">
        <f>ROUND(I174*H174,2)</f>
        <v>0</v>
      </c>
      <c r="K174" s="268" t="s">
        <v>285</v>
      </c>
      <c r="L174" s="273"/>
      <c r="M174" s="274" t="s">
        <v>44</v>
      </c>
      <c r="N174" s="275" t="s">
        <v>53</v>
      </c>
      <c r="O174" s="87"/>
      <c r="P174" s="239">
        <f>O174*H174</f>
        <v>0</v>
      </c>
      <c r="Q174" s="239">
        <v>0.20999999999999999</v>
      </c>
      <c r="R174" s="239">
        <f>Q174*H174</f>
        <v>0.16044</v>
      </c>
      <c r="S174" s="239">
        <v>0</v>
      </c>
      <c r="T174" s="240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1" t="s">
        <v>323</v>
      </c>
      <c r="AT174" s="241" t="s">
        <v>329</v>
      </c>
      <c r="AU174" s="241" t="s">
        <v>91</v>
      </c>
      <c r="AY174" s="19" t="s">
        <v>280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89</v>
      </c>
      <c r="BK174" s="242">
        <f>ROUND(I174*H174,2)</f>
        <v>0</v>
      </c>
      <c r="BL174" s="19" t="s">
        <v>286</v>
      </c>
      <c r="BM174" s="241" t="s">
        <v>657</v>
      </c>
    </row>
    <row r="175" s="13" customFormat="1">
      <c r="A175" s="13"/>
      <c r="B175" s="243"/>
      <c r="C175" s="244"/>
      <c r="D175" s="245" t="s">
        <v>288</v>
      </c>
      <c r="E175" s="246" t="s">
        <v>44</v>
      </c>
      <c r="F175" s="247" t="s">
        <v>3868</v>
      </c>
      <c r="G175" s="244"/>
      <c r="H175" s="248">
        <v>0.76400000000000001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91</v>
      </c>
      <c r="AV175" s="13" t="s">
        <v>91</v>
      </c>
      <c r="AW175" s="13" t="s">
        <v>42</v>
      </c>
      <c r="AX175" s="13" t="s">
        <v>82</v>
      </c>
      <c r="AY175" s="254" t="s">
        <v>280</v>
      </c>
    </row>
    <row r="176" s="14" customFormat="1">
      <c r="A176" s="14"/>
      <c r="B176" s="255"/>
      <c r="C176" s="256"/>
      <c r="D176" s="245" t="s">
        <v>288</v>
      </c>
      <c r="E176" s="257" t="s">
        <v>44</v>
      </c>
      <c r="F176" s="258" t="s">
        <v>292</v>
      </c>
      <c r="G176" s="256"/>
      <c r="H176" s="259">
        <v>0.76400000000000001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5" t="s">
        <v>288</v>
      </c>
      <c r="AU176" s="265" t="s">
        <v>91</v>
      </c>
      <c r="AV176" s="14" t="s">
        <v>286</v>
      </c>
      <c r="AW176" s="14" t="s">
        <v>42</v>
      </c>
      <c r="AX176" s="14" t="s">
        <v>89</v>
      </c>
      <c r="AY176" s="265" t="s">
        <v>280</v>
      </c>
    </row>
    <row r="177" s="12" customFormat="1" ht="22.8" customHeight="1">
      <c r="A177" s="12"/>
      <c r="B177" s="214"/>
      <c r="C177" s="215"/>
      <c r="D177" s="216" t="s">
        <v>81</v>
      </c>
      <c r="E177" s="228" t="s">
        <v>286</v>
      </c>
      <c r="F177" s="228" t="s">
        <v>477</v>
      </c>
      <c r="G177" s="215"/>
      <c r="H177" s="215"/>
      <c r="I177" s="218"/>
      <c r="J177" s="229">
        <f>BK177</f>
        <v>0</v>
      </c>
      <c r="K177" s="215"/>
      <c r="L177" s="220"/>
      <c r="M177" s="221"/>
      <c r="N177" s="222"/>
      <c r="O177" s="222"/>
      <c r="P177" s="223">
        <f>SUM(P178:P181)</f>
        <v>0</v>
      </c>
      <c r="Q177" s="222"/>
      <c r="R177" s="223">
        <f>SUM(R178:R181)</f>
        <v>10.12696412</v>
      </c>
      <c r="S177" s="222"/>
      <c r="T177" s="224">
        <f>SUM(T178:T181)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5" t="s">
        <v>89</v>
      </c>
      <c r="AT177" s="226" t="s">
        <v>81</v>
      </c>
      <c r="AU177" s="226" t="s">
        <v>89</v>
      </c>
      <c r="AY177" s="225" t="s">
        <v>280</v>
      </c>
      <c r="BK177" s="227">
        <f>SUM(BK178:BK181)</f>
        <v>0</v>
      </c>
    </row>
    <row r="178" s="2" customFormat="1" ht="24" customHeight="1">
      <c r="A178" s="41"/>
      <c r="B178" s="42"/>
      <c r="C178" s="230" t="s">
        <v>478</v>
      </c>
      <c r="D178" s="230" t="s">
        <v>282</v>
      </c>
      <c r="E178" s="231" t="s">
        <v>2825</v>
      </c>
      <c r="F178" s="232" t="s">
        <v>2826</v>
      </c>
      <c r="G178" s="233" t="s">
        <v>235</v>
      </c>
      <c r="H178" s="234">
        <v>5.3559999999999999</v>
      </c>
      <c r="I178" s="235"/>
      <c r="J178" s="236">
        <f>ROUND(I178*H178,2)</f>
        <v>0</v>
      </c>
      <c r="K178" s="232" t="s">
        <v>285</v>
      </c>
      <c r="L178" s="47"/>
      <c r="M178" s="237" t="s">
        <v>44</v>
      </c>
      <c r="N178" s="238" t="s">
        <v>53</v>
      </c>
      <c r="O178" s="87"/>
      <c r="P178" s="239">
        <f>O178*H178</f>
        <v>0</v>
      </c>
      <c r="Q178" s="239">
        <v>1.8907700000000001</v>
      </c>
      <c r="R178" s="239">
        <f>Q178*H178</f>
        <v>10.12696412</v>
      </c>
      <c r="S178" s="239">
        <v>0</v>
      </c>
      <c r="T178" s="24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1" t="s">
        <v>286</v>
      </c>
      <c r="AT178" s="241" t="s">
        <v>282</v>
      </c>
      <c r="AU178" s="241" t="s">
        <v>91</v>
      </c>
      <c r="AY178" s="19" t="s">
        <v>280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89</v>
      </c>
      <c r="BK178" s="242">
        <f>ROUND(I178*H178,2)</f>
        <v>0</v>
      </c>
      <c r="BL178" s="19" t="s">
        <v>286</v>
      </c>
      <c r="BM178" s="241" t="s">
        <v>666</v>
      </c>
    </row>
    <row r="179" s="13" customFormat="1">
      <c r="A179" s="13"/>
      <c r="B179" s="243"/>
      <c r="C179" s="244"/>
      <c r="D179" s="245" t="s">
        <v>288</v>
      </c>
      <c r="E179" s="246" t="s">
        <v>44</v>
      </c>
      <c r="F179" s="247" t="s">
        <v>3869</v>
      </c>
      <c r="G179" s="244"/>
      <c r="H179" s="248">
        <v>3.9540000000000002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91</v>
      </c>
      <c r="AV179" s="13" t="s">
        <v>91</v>
      </c>
      <c r="AW179" s="13" t="s">
        <v>42</v>
      </c>
      <c r="AX179" s="13" t="s">
        <v>82</v>
      </c>
      <c r="AY179" s="254" t="s">
        <v>280</v>
      </c>
    </row>
    <row r="180" s="13" customFormat="1">
      <c r="A180" s="13"/>
      <c r="B180" s="243"/>
      <c r="C180" s="244"/>
      <c r="D180" s="245" t="s">
        <v>288</v>
      </c>
      <c r="E180" s="246" t="s">
        <v>44</v>
      </c>
      <c r="F180" s="247" t="s">
        <v>3870</v>
      </c>
      <c r="G180" s="244"/>
      <c r="H180" s="248">
        <v>1.4019999999999999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91</v>
      </c>
      <c r="AV180" s="13" t="s">
        <v>91</v>
      </c>
      <c r="AW180" s="13" t="s">
        <v>42</v>
      </c>
      <c r="AX180" s="13" t="s">
        <v>82</v>
      </c>
      <c r="AY180" s="254" t="s">
        <v>280</v>
      </c>
    </row>
    <row r="181" s="14" customFormat="1">
      <c r="A181" s="14"/>
      <c r="B181" s="255"/>
      <c r="C181" s="256"/>
      <c r="D181" s="245" t="s">
        <v>288</v>
      </c>
      <c r="E181" s="257" t="s">
        <v>44</v>
      </c>
      <c r="F181" s="258" t="s">
        <v>292</v>
      </c>
      <c r="G181" s="256"/>
      <c r="H181" s="259">
        <v>5.3559999999999999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288</v>
      </c>
      <c r="AU181" s="265" t="s">
        <v>91</v>
      </c>
      <c r="AV181" s="14" t="s">
        <v>286</v>
      </c>
      <c r="AW181" s="14" t="s">
        <v>42</v>
      </c>
      <c r="AX181" s="14" t="s">
        <v>89</v>
      </c>
      <c r="AY181" s="265" t="s">
        <v>280</v>
      </c>
    </row>
    <row r="182" s="12" customFormat="1" ht="22.8" customHeight="1">
      <c r="A182" s="12"/>
      <c r="B182" s="214"/>
      <c r="C182" s="215"/>
      <c r="D182" s="216" t="s">
        <v>81</v>
      </c>
      <c r="E182" s="228" t="s">
        <v>328</v>
      </c>
      <c r="F182" s="228" t="s">
        <v>638</v>
      </c>
      <c r="G182" s="215"/>
      <c r="H182" s="215"/>
      <c r="I182" s="218"/>
      <c r="J182" s="229">
        <f>BK182</f>
        <v>0</v>
      </c>
      <c r="K182" s="215"/>
      <c r="L182" s="220"/>
      <c r="M182" s="221"/>
      <c r="N182" s="222"/>
      <c r="O182" s="222"/>
      <c r="P182" s="223">
        <f>SUM(P183:P185)</f>
        <v>0</v>
      </c>
      <c r="Q182" s="222"/>
      <c r="R182" s="223">
        <f>SUM(R183:R185)</f>
        <v>0</v>
      </c>
      <c r="S182" s="222"/>
      <c r="T182" s="224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5" t="s">
        <v>89</v>
      </c>
      <c r="AT182" s="226" t="s">
        <v>81</v>
      </c>
      <c r="AU182" s="226" t="s">
        <v>89</v>
      </c>
      <c r="AY182" s="225" t="s">
        <v>280</v>
      </c>
      <c r="BK182" s="227">
        <f>SUM(BK183:BK185)</f>
        <v>0</v>
      </c>
    </row>
    <row r="183" s="2" customFormat="1" ht="24" customHeight="1">
      <c r="A183" s="41"/>
      <c r="B183" s="42"/>
      <c r="C183" s="230" t="s">
        <v>484</v>
      </c>
      <c r="D183" s="230" t="s">
        <v>282</v>
      </c>
      <c r="E183" s="231" t="s">
        <v>2831</v>
      </c>
      <c r="F183" s="232" t="s">
        <v>2832</v>
      </c>
      <c r="G183" s="233" t="s">
        <v>218</v>
      </c>
      <c r="H183" s="234">
        <v>10</v>
      </c>
      <c r="I183" s="235"/>
      <c r="J183" s="236">
        <f>ROUND(I183*H183,2)</f>
        <v>0</v>
      </c>
      <c r="K183" s="232" t="s">
        <v>44</v>
      </c>
      <c r="L183" s="47"/>
      <c r="M183" s="237" t="s">
        <v>44</v>
      </c>
      <c r="N183" s="238" t="s">
        <v>53</v>
      </c>
      <c r="O183" s="87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1" t="s">
        <v>286</v>
      </c>
      <c r="AT183" s="241" t="s">
        <v>282</v>
      </c>
      <c r="AU183" s="241" t="s">
        <v>91</v>
      </c>
      <c r="AY183" s="19" t="s">
        <v>280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89</v>
      </c>
      <c r="BK183" s="242">
        <f>ROUND(I183*H183,2)</f>
        <v>0</v>
      </c>
      <c r="BL183" s="19" t="s">
        <v>286</v>
      </c>
      <c r="BM183" s="241" t="s">
        <v>675</v>
      </c>
    </row>
    <row r="184" s="2" customFormat="1" ht="16.5" customHeight="1">
      <c r="A184" s="41"/>
      <c r="B184" s="42"/>
      <c r="C184" s="266" t="s">
        <v>489</v>
      </c>
      <c r="D184" s="266" t="s">
        <v>329</v>
      </c>
      <c r="E184" s="267" t="s">
        <v>2833</v>
      </c>
      <c r="F184" s="268" t="s">
        <v>2834</v>
      </c>
      <c r="G184" s="269" t="s">
        <v>431</v>
      </c>
      <c r="H184" s="270">
        <v>20</v>
      </c>
      <c r="I184" s="271"/>
      <c r="J184" s="272">
        <f>ROUND(I184*H184,2)</f>
        <v>0</v>
      </c>
      <c r="K184" s="268" t="s">
        <v>44</v>
      </c>
      <c r="L184" s="273"/>
      <c r="M184" s="274" t="s">
        <v>44</v>
      </c>
      <c r="N184" s="275" t="s">
        <v>53</v>
      </c>
      <c r="O184" s="87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323</v>
      </c>
      <c r="AT184" s="241" t="s">
        <v>329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286</v>
      </c>
      <c r="BM184" s="241" t="s">
        <v>686</v>
      </c>
    </row>
    <row r="185" s="2" customFormat="1" ht="16.5" customHeight="1">
      <c r="A185" s="41"/>
      <c r="B185" s="42"/>
      <c r="C185" s="266" t="s">
        <v>493</v>
      </c>
      <c r="D185" s="266" t="s">
        <v>329</v>
      </c>
      <c r="E185" s="267" t="s">
        <v>2835</v>
      </c>
      <c r="F185" s="268" t="s">
        <v>2836</v>
      </c>
      <c r="G185" s="269" t="s">
        <v>431</v>
      </c>
      <c r="H185" s="270">
        <v>20</v>
      </c>
      <c r="I185" s="271"/>
      <c r="J185" s="272">
        <f>ROUND(I185*H185,2)</f>
        <v>0</v>
      </c>
      <c r="K185" s="268" t="s">
        <v>44</v>
      </c>
      <c r="L185" s="273"/>
      <c r="M185" s="274" t="s">
        <v>44</v>
      </c>
      <c r="N185" s="275" t="s">
        <v>53</v>
      </c>
      <c r="O185" s="87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1" t="s">
        <v>323</v>
      </c>
      <c r="AT185" s="241" t="s">
        <v>329</v>
      </c>
      <c r="AU185" s="241" t="s">
        <v>91</v>
      </c>
      <c r="AY185" s="19" t="s">
        <v>280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89</v>
      </c>
      <c r="BK185" s="242">
        <f>ROUND(I185*H185,2)</f>
        <v>0</v>
      </c>
      <c r="BL185" s="19" t="s">
        <v>286</v>
      </c>
      <c r="BM185" s="241" t="s">
        <v>696</v>
      </c>
    </row>
    <row r="186" s="12" customFormat="1" ht="25.92" customHeight="1">
      <c r="A186" s="12"/>
      <c r="B186" s="214"/>
      <c r="C186" s="215"/>
      <c r="D186" s="216" t="s">
        <v>81</v>
      </c>
      <c r="E186" s="217" t="s">
        <v>196</v>
      </c>
      <c r="F186" s="217" t="s">
        <v>2837</v>
      </c>
      <c r="G186" s="215"/>
      <c r="H186" s="215"/>
      <c r="I186" s="218"/>
      <c r="J186" s="219">
        <f>BK186</f>
        <v>0</v>
      </c>
      <c r="K186" s="215"/>
      <c r="L186" s="220"/>
      <c r="M186" s="221"/>
      <c r="N186" s="222"/>
      <c r="O186" s="222"/>
      <c r="P186" s="223">
        <f>P187+P192+P196</f>
        <v>0</v>
      </c>
      <c r="Q186" s="222"/>
      <c r="R186" s="223">
        <f>R187+R192+R196</f>
        <v>0</v>
      </c>
      <c r="S186" s="222"/>
      <c r="T186" s="224">
        <f>T187+T192+T196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5" t="s">
        <v>307</v>
      </c>
      <c r="AT186" s="226" t="s">
        <v>81</v>
      </c>
      <c r="AU186" s="226" t="s">
        <v>82</v>
      </c>
      <c r="AY186" s="225" t="s">
        <v>280</v>
      </c>
      <c r="BK186" s="227">
        <f>BK187+BK192+BK196</f>
        <v>0</v>
      </c>
    </row>
    <row r="187" s="12" customFormat="1" ht="22.8" customHeight="1">
      <c r="A187" s="12"/>
      <c r="B187" s="214"/>
      <c r="C187" s="215"/>
      <c r="D187" s="216" t="s">
        <v>81</v>
      </c>
      <c r="E187" s="228" t="s">
        <v>2838</v>
      </c>
      <c r="F187" s="228" t="s">
        <v>2839</v>
      </c>
      <c r="G187" s="215"/>
      <c r="H187" s="215"/>
      <c r="I187" s="218"/>
      <c r="J187" s="229">
        <f>BK187</f>
        <v>0</v>
      </c>
      <c r="K187" s="215"/>
      <c r="L187" s="220"/>
      <c r="M187" s="221"/>
      <c r="N187" s="222"/>
      <c r="O187" s="222"/>
      <c r="P187" s="223">
        <f>SUM(P188:P191)</f>
        <v>0</v>
      </c>
      <c r="Q187" s="222"/>
      <c r="R187" s="223">
        <f>SUM(R188:R191)</f>
        <v>0</v>
      </c>
      <c r="S187" s="222"/>
      <c r="T187" s="224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5" t="s">
        <v>307</v>
      </c>
      <c r="AT187" s="226" t="s">
        <v>81</v>
      </c>
      <c r="AU187" s="226" t="s">
        <v>89</v>
      </c>
      <c r="AY187" s="225" t="s">
        <v>280</v>
      </c>
      <c r="BK187" s="227">
        <f>SUM(BK188:BK191)</f>
        <v>0</v>
      </c>
    </row>
    <row r="188" s="2" customFormat="1" ht="16.5" customHeight="1">
      <c r="A188" s="41"/>
      <c r="B188" s="42"/>
      <c r="C188" s="230" t="s">
        <v>497</v>
      </c>
      <c r="D188" s="230" t="s">
        <v>282</v>
      </c>
      <c r="E188" s="231" t="s">
        <v>2840</v>
      </c>
      <c r="F188" s="232" t="s">
        <v>2841</v>
      </c>
      <c r="G188" s="233" t="s">
        <v>1479</v>
      </c>
      <c r="H188" s="234">
        <v>1</v>
      </c>
      <c r="I188" s="235"/>
      <c r="J188" s="236">
        <f>ROUND(I188*H188,2)</f>
        <v>0</v>
      </c>
      <c r="K188" s="232" t="s">
        <v>44</v>
      </c>
      <c r="L188" s="47"/>
      <c r="M188" s="237" t="s">
        <v>44</v>
      </c>
      <c r="N188" s="238" t="s">
        <v>53</v>
      </c>
      <c r="O188" s="87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1" t="s">
        <v>286</v>
      </c>
      <c r="AT188" s="241" t="s">
        <v>282</v>
      </c>
      <c r="AU188" s="241" t="s">
        <v>91</v>
      </c>
      <c r="AY188" s="19" t="s">
        <v>280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89</v>
      </c>
      <c r="BK188" s="242">
        <f>ROUND(I188*H188,2)</f>
        <v>0</v>
      </c>
      <c r="BL188" s="19" t="s">
        <v>286</v>
      </c>
      <c r="BM188" s="241" t="s">
        <v>711</v>
      </c>
    </row>
    <row r="189" s="2" customFormat="1">
      <c r="A189" s="41"/>
      <c r="B189" s="42"/>
      <c r="C189" s="43"/>
      <c r="D189" s="245" t="s">
        <v>360</v>
      </c>
      <c r="E189" s="43"/>
      <c r="F189" s="276" t="s">
        <v>2842</v>
      </c>
      <c r="G189" s="43"/>
      <c r="H189" s="43"/>
      <c r="I189" s="150"/>
      <c r="J189" s="43"/>
      <c r="K189" s="43"/>
      <c r="L189" s="47"/>
      <c r="M189" s="277"/>
      <c r="N189" s="278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360</v>
      </c>
      <c r="AU189" s="19" t="s">
        <v>91</v>
      </c>
    </row>
    <row r="190" s="2" customFormat="1" ht="24" customHeight="1">
      <c r="A190" s="41"/>
      <c r="B190" s="42"/>
      <c r="C190" s="230" t="s">
        <v>501</v>
      </c>
      <c r="D190" s="230" t="s">
        <v>282</v>
      </c>
      <c r="E190" s="231" t="s">
        <v>2843</v>
      </c>
      <c r="F190" s="232" t="s">
        <v>2844</v>
      </c>
      <c r="G190" s="233" t="s">
        <v>1479</v>
      </c>
      <c r="H190" s="234">
        <v>1</v>
      </c>
      <c r="I190" s="235"/>
      <c r="J190" s="236">
        <f>ROUND(I190*H190,2)</f>
        <v>0</v>
      </c>
      <c r="K190" s="232" t="s">
        <v>44</v>
      </c>
      <c r="L190" s="47"/>
      <c r="M190" s="237" t="s">
        <v>44</v>
      </c>
      <c r="N190" s="238" t="s">
        <v>53</v>
      </c>
      <c r="O190" s="87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1" t="s">
        <v>286</v>
      </c>
      <c r="AT190" s="241" t="s">
        <v>282</v>
      </c>
      <c r="AU190" s="241" t="s">
        <v>91</v>
      </c>
      <c r="AY190" s="19" t="s">
        <v>280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89</v>
      </c>
      <c r="BK190" s="242">
        <f>ROUND(I190*H190,2)</f>
        <v>0</v>
      </c>
      <c r="BL190" s="19" t="s">
        <v>286</v>
      </c>
      <c r="BM190" s="241" t="s">
        <v>724</v>
      </c>
    </row>
    <row r="191" s="2" customFormat="1">
      <c r="A191" s="41"/>
      <c r="B191" s="42"/>
      <c r="C191" s="43"/>
      <c r="D191" s="245" t="s">
        <v>360</v>
      </c>
      <c r="E191" s="43"/>
      <c r="F191" s="276" t="s">
        <v>2845</v>
      </c>
      <c r="G191" s="43"/>
      <c r="H191" s="43"/>
      <c r="I191" s="150"/>
      <c r="J191" s="43"/>
      <c r="K191" s="43"/>
      <c r="L191" s="47"/>
      <c r="M191" s="277"/>
      <c r="N191" s="278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360</v>
      </c>
      <c r="AU191" s="19" t="s">
        <v>91</v>
      </c>
    </row>
    <row r="192" s="12" customFormat="1" ht="22.8" customHeight="1">
      <c r="A192" s="12"/>
      <c r="B192" s="214"/>
      <c r="C192" s="215"/>
      <c r="D192" s="216" t="s">
        <v>81</v>
      </c>
      <c r="E192" s="228" t="s">
        <v>2846</v>
      </c>
      <c r="F192" s="228" t="s">
        <v>2847</v>
      </c>
      <c r="G192" s="215"/>
      <c r="H192" s="215"/>
      <c r="I192" s="218"/>
      <c r="J192" s="229">
        <f>BK192</f>
        <v>0</v>
      </c>
      <c r="K192" s="215"/>
      <c r="L192" s="220"/>
      <c r="M192" s="221"/>
      <c r="N192" s="222"/>
      <c r="O192" s="222"/>
      <c r="P192" s="223">
        <f>SUM(P193:P195)</f>
        <v>0</v>
      </c>
      <c r="Q192" s="222"/>
      <c r="R192" s="223">
        <f>SUM(R193:R195)</f>
        <v>0</v>
      </c>
      <c r="S192" s="222"/>
      <c r="T192" s="224">
        <f>SUM(T193:T195)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5" t="s">
        <v>307</v>
      </c>
      <c r="AT192" s="226" t="s">
        <v>81</v>
      </c>
      <c r="AU192" s="226" t="s">
        <v>89</v>
      </c>
      <c r="AY192" s="225" t="s">
        <v>280</v>
      </c>
      <c r="BK192" s="227">
        <f>SUM(BK193:BK195)</f>
        <v>0</v>
      </c>
    </row>
    <row r="193" s="2" customFormat="1" ht="16.5" customHeight="1">
      <c r="A193" s="41"/>
      <c r="B193" s="42"/>
      <c r="C193" s="230" t="s">
        <v>508</v>
      </c>
      <c r="D193" s="230" t="s">
        <v>282</v>
      </c>
      <c r="E193" s="231" t="s">
        <v>2848</v>
      </c>
      <c r="F193" s="232" t="s">
        <v>2849</v>
      </c>
      <c r="G193" s="233" t="s">
        <v>1479</v>
      </c>
      <c r="H193" s="234">
        <v>1</v>
      </c>
      <c r="I193" s="235"/>
      <c r="J193" s="236">
        <f>ROUND(I193*H193,2)</f>
        <v>0</v>
      </c>
      <c r="K193" s="232" t="s">
        <v>44</v>
      </c>
      <c r="L193" s="47"/>
      <c r="M193" s="237" t="s">
        <v>44</v>
      </c>
      <c r="N193" s="238" t="s">
        <v>53</v>
      </c>
      <c r="O193" s="87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41" t="s">
        <v>286</v>
      </c>
      <c r="AT193" s="241" t="s">
        <v>282</v>
      </c>
      <c r="AU193" s="241" t="s">
        <v>91</v>
      </c>
      <c r="AY193" s="19" t="s">
        <v>280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89</v>
      </c>
      <c r="BK193" s="242">
        <f>ROUND(I193*H193,2)</f>
        <v>0</v>
      </c>
      <c r="BL193" s="19" t="s">
        <v>286</v>
      </c>
      <c r="BM193" s="241" t="s">
        <v>736</v>
      </c>
    </row>
    <row r="194" s="2" customFormat="1" ht="16.5" customHeight="1">
      <c r="A194" s="41"/>
      <c r="B194" s="42"/>
      <c r="C194" s="230" t="s">
        <v>516</v>
      </c>
      <c r="D194" s="230" t="s">
        <v>282</v>
      </c>
      <c r="E194" s="231" t="s">
        <v>2850</v>
      </c>
      <c r="F194" s="232" t="s">
        <v>2851</v>
      </c>
      <c r="G194" s="233" t="s">
        <v>1479</v>
      </c>
      <c r="H194" s="234">
        <v>1</v>
      </c>
      <c r="I194" s="235"/>
      <c r="J194" s="236">
        <f>ROUND(I194*H194,2)</f>
        <v>0</v>
      </c>
      <c r="K194" s="232" t="s">
        <v>44</v>
      </c>
      <c r="L194" s="47"/>
      <c r="M194" s="237" t="s">
        <v>44</v>
      </c>
      <c r="N194" s="238" t="s">
        <v>53</v>
      </c>
      <c r="O194" s="87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1" t="s">
        <v>286</v>
      </c>
      <c r="AT194" s="241" t="s">
        <v>282</v>
      </c>
      <c r="AU194" s="241" t="s">
        <v>91</v>
      </c>
      <c r="AY194" s="19" t="s">
        <v>280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89</v>
      </c>
      <c r="BK194" s="242">
        <f>ROUND(I194*H194,2)</f>
        <v>0</v>
      </c>
      <c r="BL194" s="19" t="s">
        <v>286</v>
      </c>
      <c r="BM194" s="241" t="s">
        <v>746</v>
      </c>
    </row>
    <row r="195" s="2" customFormat="1" ht="16.5" customHeight="1">
      <c r="A195" s="41"/>
      <c r="B195" s="42"/>
      <c r="C195" s="230" t="s">
        <v>521</v>
      </c>
      <c r="D195" s="230" t="s">
        <v>282</v>
      </c>
      <c r="E195" s="231" t="s">
        <v>2852</v>
      </c>
      <c r="F195" s="232" t="s">
        <v>2853</v>
      </c>
      <c r="G195" s="233" t="s">
        <v>1479</v>
      </c>
      <c r="H195" s="234">
        <v>1</v>
      </c>
      <c r="I195" s="235"/>
      <c r="J195" s="236">
        <f>ROUND(I195*H195,2)</f>
        <v>0</v>
      </c>
      <c r="K195" s="232" t="s">
        <v>44</v>
      </c>
      <c r="L195" s="47"/>
      <c r="M195" s="237" t="s">
        <v>44</v>
      </c>
      <c r="N195" s="238" t="s">
        <v>53</v>
      </c>
      <c r="O195" s="87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286</v>
      </c>
      <c r="AT195" s="241" t="s">
        <v>282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286</v>
      </c>
      <c r="BM195" s="241" t="s">
        <v>755</v>
      </c>
    </row>
    <row r="196" s="12" customFormat="1" ht="22.8" customHeight="1">
      <c r="A196" s="12"/>
      <c r="B196" s="214"/>
      <c r="C196" s="215"/>
      <c r="D196" s="216" t="s">
        <v>81</v>
      </c>
      <c r="E196" s="228" t="s">
        <v>2854</v>
      </c>
      <c r="F196" s="228" t="s">
        <v>2855</v>
      </c>
      <c r="G196" s="215"/>
      <c r="H196" s="215"/>
      <c r="I196" s="218"/>
      <c r="J196" s="229">
        <f>BK196</f>
        <v>0</v>
      </c>
      <c r="K196" s="215"/>
      <c r="L196" s="220"/>
      <c r="M196" s="221"/>
      <c r="N196" s="222"/>
      <c r="O196" s="222"/>
      <c r="P196" s="223">
        <f>SUM(P197:P199)</f>
        <v>0</v>
      </c>
      <c r="Q196" s="222"/>
      <c r="R196" s="223">
        <f>SUM(R197:R199)</f>
        <v>0</v>
      </c>
      <c r="S196" s="222"/>
      <c r="T196" s="224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5" t="s">
        <v>307</v>
      </c>
      <c r="AT196" s="226" t="s">
        <v>81</v>
      </c>
      <c r="AU196" s="226" t="s">
        <v>89</v>
      </c>
      <c r="AY196" s="225" t="s">
        <v>280</v>
      </c>
      <c r="BK196" s="227">
        <f>SUM(BK197:BK199)</f>
        <v>0</v>
      </c>
    </row>
    <row r="197" s="2" customFormat="1" ht="16.5" customHeight="1">
      <c r="A197" s="41"/>
      <c r="B197" s="42"/>
      <c r="C197" s="230" t="s">
        <v>526</v>
      </c>
      <c r="D197" s="230" t="s">
        <v>282</v>
      </c>
      <c r="E197" s="231" t="s">
        <v>2856</v>
      </c>
      <c r="F197" s="232" t="s">
        <v>2857</v>
      </c>
      <c r="G197" s="233" t="s">
        <v>1479</v>
      </c>
      <c r="H197" s="234">
        <v>1</v>
      </c>
      <c r="I197" s="235"/>
      <c r="J197" s="236">
        <f>ROUND(I197*H197,2)</f>
        <v>0</v>
      </c>
      <c r="K197" s="232" t="s">
        <v>44</v>
      </c>
      <c r="L197" s="47"/>
      <c r="M197" s="237" t="s">
        <v>44</v>
      </c>
      <c r="N197" s="238" t="s">
        <v>53</v>
      </c>
      <c r="O197" s="87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286</v>
      </c>
      <c r="AT197" s="241" t="s">
        <v>282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286</v>
      </c>
      <c r="BM197" s="241" t="s">
        <v>760</v>
      </c>
    </row>
    <row r="198" s="2" customFormat="1" ht="16.5" customHeight="1">
      <c r="A198" s="41"/>
      <c r="B198" s="42"/>
      <c r="C198" s="230" t="s">
        <v>531</v>
      </c>
      <c r="D198" s="230" t="s">
        <v>282</v>
      </c>
      <c r="E198" s="231" t="s">
        <v>2858</v>
      </c>
      <c r="F198" s="232" t="s">
        <v>2859</v>
      </c>
      <c r="G198" s="233" t="s">
        <v>1479</v>
      </c>
      <c r="H198" s="234">
        <v>1</v>
      </c>
      <c r="I198" s="235"/>
      <c r="J198" s="236">
        <f>ROUND(I198*H198,2)</f>
        <v>0</v>
      </c>
      <c r="K198" s="232" t="s">
        <v>44</v>
      </c>
      <c r="L198" s="47"/>
      <c r="M198" s="237" t="s">
        <v>44</v>
      </c>
      <c r="N198" s="238" t="s">
        <v>53</v>
      </c>
      <c r="O198" s="87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41" t="s">
        <v>286</v>
      </c>
      <c r="AT198" s="241" t="s">
        <v>282</v>
      </c>
      <c r="AU198" s="241" t="s">
        <v>91</v>
      </c>
      <c r="AY198" s="19" t="s">
        <v>280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89</v>
      </c>
      <c r="BK198" s="242">
        <f>ROUND(I198*H198,2)</f>
        <v>0</v>
      </c>
      <c r="BL198" s="19" t="s">
        <v>286</v>
      </c>
      <c r="BM198" s="241" t="s">
        <v>772</v>
      </c>
    </row>
    <row r="199" s="2" customFormat="1">
      <c r="A199" s="41"/>
      <c r="B199" s="42"/>
      <c r="C199" s="43"/>
      <c r="D199" s="245" t="s">
        <v>360</v>
      </c>
      <c r="E199" s="43"/>
      <c r="F199" s="276" t="s">
        <v>2860</v>
      </c>
      <c r="G199" s="43"/>
      <c r="H199" s="43"/>
      <c r="I199" s="150"/>
      <c r="J199" s="43"/>
      <c r="K199" s="43"/>
      <c r="L199" s="47"/>
      <c r="M199" s="309"/>
      <c r="N199" s="310"/>
      <c r="O199" s="306"/>
      <c r="P199" s="306"/>
      <c r="Q199" s="306"/>
      <c r="R199" s="306"/>
      <c r="S199" s="306"/>
      <c r="T199" s="31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360</v>
      </c>
      <c r="AU199" s="19" t="s">
        <v>91</v>
      </c>
    </row>
    <row r="200" s="2" customFormat="1" ht="6.96" customHeight="1">
      <c r="A200" s="41"/>
      <c r="B200" s="62"/>
      <c r="C200" s="63"/>
      <c r="D200" s="63"/>
      <c r="E200" s="63"/>
      <c r="F200" s="63"/>
      <c r="G200" s="63"/>
      <c r="H200" s="63"/>
      <c r="I200" s="179"/>
      <c r="J200" s="63"/>
      <c r="K200" s="63"/>
      <c r="L200" s="47"/>
      <c r="M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</sheetData>
  <sheetProtection sheet="1" autoFilter="0" formatColumns="0" formatRows="0" objects="1" scenarios="1" spinCount="100000" saltValue="Xbo9x/R8O2iYbANhKPzzNIBMCZD1Umj4JhPmj36LYz8UrFC/q/aqfa6ezQEd36h1JKi9DRXG/z58ZCJmT7UTPg==" hashValue="1yE68F8mvP3qRhVSAjkSJGWo8aBPLDrX9AVoPTY4k8u9aGzfyIqlMRVWuHazhUPct1Za4ai6oKB0hJPL+/yhdQ==" algorithmName="SHA-512" password="CC35"/>
  <autoFilter ref="C92:K1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3844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3871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ROUND(J92,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ROUND((SUM(BE92:BE145)),  2)</f>
        <v>0</v>
      </c>
      <c r="G35" s="41"/>
      <c r="H35" s="41"/>
      <c r="I35" s="168">
        <v>0.20999999999999999</v>
      </c>
      <c r="J35" s="167">
        <f>ROUND(((SUM(BE92:BE145))*I35),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ROUND((SUM(BF92:BF145)),  2)</f>
        <v>0</v>
      </c>
      <c r="G36" s="41"/>
      <c r="H36" s="41"/>
      <c r="I36" s="168">
        <v>0.14999999999999999</v>
      </c>
      <c r="J36" s="167">
        <f>ROUND(((SUM(BF92:BF145))*I36),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ROUND((SUM(BG92:BG145)),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ROUND((SUM(BH92:BH145)),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ROUND((SUM(BI92:BI145)),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3844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42b - Přípojky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J92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2862</v>
      </c>
      <c r="E64" s="192"/>
      <c r="F64" s="192"/>
      <c r="G64" s="192"/>
      <c r="H64" s="192"/>
      <c r="I64" s="193"/>
      <c r="J64" s="194">
        <f>J93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3872</v>
      </c>
      <c r="E65" s="198"/>
      <c r="F65" s="198"/>
      <c r="G65" s="198"/>
      <c r="H65" s="198"/>
      <c r="I65" s="199"/>
      <c r="J65" s="200">
        <f>J94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3873</v>
      </c>
      <c r="E66" s="198"/>
      <c r="F66" s="198"/>
      <c r="G66" s="198"/>
      <c r="H66" s="198"/>
      <c r="I66" s="199"/>
      <c r="J66" s="200">
        <f>J95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2865</v>
      </c>
      <c r="E67" s="198"/>
      <c r="F67" s="198"/>
      <c r="G67" s="198"/>
      <c r="H67" s="198"/>
      <c r="I67" s="199"/>
      <c r="J67" s="200">
        <f>J126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2866</v>
      </c>
      <c r="E68" s="198"/>
      <c r="F68" s="198"/>
      <c r="G68" s="198"/>
      <c r="H68" s="198"/>
      <c r="I68" s="199"/>
      <c r="J68" s="200">
        <f>J127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3874</v>
      </c>
      <c r="E69" s="198"/>
      <c r="F69" s="198"/>
      <c r="G69" s="198"/>
      <c r="H69" s="198"/>
      <c r="I69" s="199"/>
      <c r="J69" s="200">
        <f>J138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3875</v>
      </c>
      <c r="E70" s="198"/>
      <c r="F70" s="198"/>
      <c r="G70" s="198"/>
      <c r="H70" s="198"/>
      <c r="I70" s="199"/>
      <c r="J70" s="200">
        <f>J139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150"/>
      <c r="J71" s="43"/>
      <c r="K71" s="4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182"/>
      <c r="J76" s="65"/>
      <c r="K76" s="65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265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83" t="str">
        <f>E7</f>
        <v>Revitalizace Jižního náměstí</v>
      </c>
      <c r="F80" s="34"/>
      <c r="G80" s="34"/>
      <c r="H80" s="34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1" customFormat="1" ht="12" customHeight="1">
      <c r="B81" s="23"/>
      <c r="C81" s="34" t="s">
        <v>220</v>
      </c>
      <c r="D81" s="24"/>
      <c r="E81" s="24"/>
      <c r="F81" s="24"/>
      <c r="G81" s="24"/>
      <c r="H81" s="24"/>
      <c r="I81" s="141"/>
      <c r="J81" s="24"/>
      <c r="K81" s="24"/>
      <c r="L81" s="22"/>
    </row>
    <row r="82" s="2" customFormat="1" ht="16.5" customHeight="1">
      <c r="A82" s="41"/>
      <c r="B82" s="42"/>
      <c r="C82" s="43"/>
      <c r="D82" s="43"/>
      <c r="E82" s="183" t="s">
        <v>3844</v>
      </c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228</v>
      </c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72" t="str">
        <f>E11</f>
        <v>42b - Přípojky</v>
      </c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22</v>
      </c>
      <c r="D86" s="43"/>
      <c r="E86" s="43"/>
      <c r="F86" s="29" t="str">
        <f>F14</f>
        <v>Praha 14</v>
      </c>
      <c r="G86" s="43"/>
      <c r="H86" s="43"/>
      <c r="I86" s="153" t="s">
        <v>24</v>
      </c>
      <c r="J86" s="75" t="str">
        <f>IF(J14="","",J14)</f>
        <v>17. 10. 2019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27.9" customHeight="1">
      <c r="A88" s="41"/>
      <c r="B88" s="42"/>
      <c r="C88" s="34" t="s">
        <v>30</v>
      </c>
      <c r="D88" s="43"/>
      <c r="E88" s="43"/>
      <c r="F88" s="29" t="str">
        <f>E17</f>
        <v>TSK hl. m. Prahy a.s.</v>
      </c>
      <c r="G88" s="43"/>
      <c r="H88" s="43"/>
      <c r="I88" s="153" t="s">
        <v>38</v>
      </c>
      <c r="J88" s="39" t="str">
        <f>E23</f>
        <v>d plus projektová a inženýrská a.s.</v>
      </c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4" t="s">
        <v>36</v>
      </c>
      <c r="D89" s="43"/>
      <c r="E89" s="43"/>
      <c r="F89" s="29" t="str">
        <f>IF(E20="","",E20)</f>
        <v>Vyplň údaj</v>
      </c>
      <c r="G89" s="43"/>
      <c r="H89" s="43"/>
      <c r="I89" s="153" t="s">
        <v>43</v>
      </c>
      <c r="J89" s="39" t="str">
        <f>E26</f>
        <v xml:space="preserve"> </v>
      </c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0.32" customHeight="1">
      <c r="A90" s="41"/>
      <c r="B90" s="42"/>
      <c r="C90" s="43"/>
      <c r="D90" s="43"/>
      <c r="E90" s="43"/>
      <c r="F90" s="43"/>
      <c r="G90" s="43"/>
      <c r="H90" s="43"/>
      <c r="I90" s="150"/>
      <c r="J90" s="43"/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11" customFormat="1" ht="29.28" customHeight="1">
      <c r="A91" s="202"/>
      <c r="B91" s="203"/>
      <c r="C91" s="204" t="s">
        <v>266</v>
      </c>
      <c r="D91" s="205" t="s">
        <v>67</v>
      </c>
      <c r="E91" s="205" t="s">
        <v>63</v>
      </c>
      <c r="F91" s="205" t="s">
        <v>64</v>
      </c>
      <c r="G91" s="205" t="s">
        <v>267</v>
      </c>
      <c r="H91" s="205" t="s">
        <v>268</v>
      </c>
      <c r="I91" s="206" t="s">
        <v>269</v>
      </c>
      <c r="J91" s="205" t="s">
        <v>239</v>
      </c>
      <c r="K91" s="207" t="s">
        <v>270</v>
      </c>
      <c r="L91" s="208"/>
      <c r="M91" s="95" t="s">
        <v>44</v>
      </c>
      <c r="N91" s="96" t="s">
        <v>52</v>
      </c>
      <c r="O91" s="96" t="s">
        <v>271</v>
      </c>
      <c r="P91" s="96" t="s">
        <v>272</v>
      </c>
      <c r="Q91" s="96" t="s">
        <v>273</v>
      </c>
      <c r="R91" s="96" t="s">
        <v>274</v>
      </c>
      <c r="S91" s="96" t="s">
        <v>275</v>
      </c>
      <c r="T91" s="97" t="s">
        <v>276</v>
      </c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="2" customFormat="1" ht="22.8" customHeight="1">
      <c r="A92" s="41"/>
      <c r="B92" s="42"/>
      <c r="C92" s="102" t="s">
        <v>277</v>
      </c>
      <c r="D92" s="43"/>
      <c r="E92" s="43"/>
      <c r="F92" s="43"/>
      <c r="G92" s="43"/>
      <c r="H92" s="43"/>
      <c r="I92" s="150"/>
      <c r="J92" s="209">
        <f>BK92</f>
        <v>0</v>
      </c>
      <c r="K92" s="43"/>
      <c r="L92" s="47"/>
      <c r="M92" s="98"/>
      <c r="N92" s="210"/>
      <c r="O92" s="99"/>
      <c r="P92" s="211">
        <f>P93</f>
        <v>0</v>
      </c>
      <c r="Q92" s="99"/>
      <c r="R92" s="211">
        <f>R93</f>
        <v>0.089206650000000012</v>
      </c>
      <c r="S92" s="99"/>
      <c r="T92" s="212">
        <f>T93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81</v>
      </c>
      <c r="AU92" s="19" t="s">
        <v>240</v>
      </c>
      <c r="BK92" s="213">
        <f>BK93</f>
        <v>0</v>
      </c>
    </row>
    <row r="93" s="12" customFormat="1" ht="25.92" customHeight="1">
      <c r="A93" s="12"/>
      <c r="B93" s="214"/>
      <c r="C93" s="215"/>
      <c r="D93" s="216" t="s">
        <v>81</v>
      </c>
      <c r="E93" s="217" t="s">
        <v>329</v>
      </c>
      <c r="F93" s="217" t="s">
        <v>2870</v>
      </c>
      <c r="G93" s="215"/>
      <c r="H93" s="215"/>
      <c r="I93" s="218"/>
      <c r="J93" s="219">
        <f>BK93</f>
        <v>0</v>
      </c>
      <c r="K93" s="215"/>
      <c r="L93" s="220"/>
      <c r="M93" s="221"/>
      <c r="N93" s="222"/>
      <c r="O93" s="222"/>
      <c r="P93" s="223">
        <f>P94+P95+P126+P127+P138+P139</f>
        <v>0</v>
      </c>
      <c r="Q93" s="222"/>
      <c r="R93" s="223">
        <f>R94+R95+R126+R127+R138+R139</f>
        <v>0.089206650000000012</v>
      </c>
      <c r="S93" s="222"/>
      <c r="T93" s="224">
        <f>T94+T95+T126+T127+T138+T139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5" t="s">
        <v>297</v>
      </c>
      <c r="AT93" s="226" t="s">
        <v>81</v>
      </c>
      <c r="AU93" s="226" t="s">
        <v>82</v>
      </c>
      <c r="AY93" s="225" t="s">
        <v>280</v>
      </c>
      <c r="BK93" s="227">
        <f>BK94+BK95+BK126+BK127+BK138+BK139</f>
        <v>0</v>
      </c>
    </row>
    <row r="94" s="12" customFormat="1" ht="22.8" customHeight="1">
      <c r="A94" s="12"/>
      <c r="B94" s="214"/>
      <c r="C94" s="215"/>
      <c r="D94" s="216" t="s">
        <v>81</v>
      </c>
      <c r="E94" s="228" t="s">
        <v>3876</v>
      </c>
      <c r="F94" s="228" t="s">
        <v>3877</v>
      </c>
      <c r="G94" s="215"/>
      <c r="H94" s="215"/>
      <c r="I94" s="218"/>
      <c r="J94" s="229">
        <f>BK94</f>
        <v>0</v>
      </c>
      <c r="K94" s="215"/>
      <c r="L94" s="220"/>
      <c r="M94" s="221"/>
      <c r="N94" s="222"/>
      <c r="O94" s="222"/>
      <c r="P94" s="223">
        <v>0</v>
      </c>
      <c r="Q94" s="222"/>
      <c r="R94" s="223">
        <v>0</v>
      </c>
      <c r="S94" s="222"/>
      <c r="T94" s="224"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5" t="s">
        <v>297</v>
      </c>
      <c r="AT94" s="226" t="s">
        <v>81</v>
      </c>
      <c r="AU94" s="226" t="s">
        <v>89</v>
      </c>
      <c r="AY94" s="225" t="s">
        <v>280</v>
      </c>
      <c r="BK94" s="227">
        <v>0</v>
      </c>
    </row>
    <row r="95" s="12" customFormat="1" ht="22.8" customHeight="1">
      <c r="A95" s="12"/>
      <c r="B95" s="214"/>
      <c r="C95" s="215"/>
      <c r="D95" s="216" t="s">
        <v>81</v>
      </c>
      <c r="E95" s="228" t="s">
        <v>335</v>
      </c>
      <c r="F95" s="228" t="s">
        <v>164</v>
      </c>
      <c r="G95" s="215"/>
      <c r="H95" s="215"/>
      <c r="I95" s="218"/>
      <c r="J95" s="229">
        <f>BK95</f>
        <v>0</v>
      </c>
      <c r="K95" s="215"/>
      <c r="L95" s="220"/>
      <c r="M95" s="221"/>
      <c r="N95" s="222"/>
      <c r="O95" s="222"/>
      <c r="P95" s="223">
        <f>SUM(P96:P125)</f>
        <v>0</v>
      </c>
      <c r="Q95" s="222"/>
      <c r="R95" s="223">
        <f>SUM(R96:R125)</f>
        <v>0.088966650000000008</v>
      </c>
      <c r="S95" s="222"/>
      <c r="T95" s="224">
        <f>SUM(T96:T125)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89</v>
      </c>
      <c r="AY95" s="225" t="s">
        <v>280</v>
      </c>
      <c r="BK95" s="227">
        <f>SUM(BK96:BK125)</f>
        <v>0</v>
      </c>
    </row>
    <row r="96" s="2" customFormat="1" ht="36" customHeight="1">
      <c r="A96" s="41"/>
      <c r="B96" s="42"/>
      <c r="C96" s="230" t="s">
        <v>89</v>
      </c>
      <c r="D96" s="230" t="s">
        <v>282</v>
      </c>
      <c r="E96" s="231" t="s">
        <v>3878</v>
      </c>
      <c r="F96" s="232" t="s">
        <v>3879</v>
      </c>
      <c r="G96" s="233" t="s">
        <v>218</v>
      </c>
      <c r="H96" s="234">
        <v>20.899999999999999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91</v>
      </c>
    </row>
    <row r="97" s="2" customFormat="1" ht="24" customHeight="1">
      <c r="A97" s="41"/>
      <c r="B97" s="42"/>
      <c r="C97" s="266" t="s">
        <v>91</v>
      </c>
      <c r="D97" s="266" t="s">
        <v>329</v>
      </c>
      <c r="E97" s="267" t="s">
        <v>3880</v>
      </c>
      <c r="F97" s="268" t="s">
        <v>3881</v>
      </c>
      <c r="G97" s="269" t="s">
        <v>218</v>
      </c>
      <c r="H97" s="270">
        <v>21.945</v>
      </c>
      <c r="I97" s="271"/>
      <c r="J97" s="272">
        <f>ROUND(I97*H97,2)</f>
        <v>0</v>
      </c>
      <c r="K97" s="268" t="s">
        <v>285</v>
      </c>
      <c r="L97" s="273"/>
      <c r="M97" s="274" t="s">
        <v>44</v>
      </c>
      <c r="N97" s="275" t="s">
        <v>53</v>
      </c>
      <c r="O97" s="87"/>
      <c r="P97" s="239">
        <f>O97*H97</f>
        <v>0</v>
      </c>
      <c r="Q97" s="239">
        <v>0.00097000000000000005</v>
      </c>
      <c r="R97" s="239">
        <f>Q97*H97</f>
        <v>0.021286650000000001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323</v>
      </c>
      <c r="AT97" s="241" t="s">
        <v>329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286</v>
      </c>
    </row>
    <row r="98" s="13" customFormat="1">
      <c r="A98" s="13"/>
      <c r="B98" s="243"/>
      <c r="C98" s="244"/>
      <c r="D98" s="245" t="s">
        <v>288</v>
      </c>
      <c r="E98" s="246" t="s">
        <v>44</v>
      </c>
      <c r="F98" s="247" t="s">
        <v>3882</v>
      </c>
      <c r="G98" s="244"/>
      <c r="H98" s="248">
        <v>21.945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91</v>
      </c>
      <c r="AV98" s="13" t="s">
        <v>91</v>
      </c>
      <c r="AW98" s="13" t="s">
        <v>42</v>
      </c>
      <c r="AX98" s="13" t="s">
        <v>82</v>
      </c>
      <c r="AY98" s="254" t="s">
        <v>280</v>
      </c>
    </row>
    <row r="99" s="14" customFormat="1">
      <c r="A99" s="14"/>
      <c r="B99" s="255"/>
      <c r="C99" s="256"/>
      <c r="D99" s="245" t="s">
        <v>288</v>
      </c>
      <c r="E99" s="257" t="s">
        <v>44</v>
      </c>
      <c r="F99" s="258" t="s">
        <v>292</v>
      </c>
      <c r="G99" s="256"/>
      <c r="H99" s="259">
        <v>21.945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5" t="s">
        <v>288</v>
      </c>
      <c r="AU99" s="265" t="s">
        <v>91</v>
      </c>
      <c r="AV99" s="14" t="s">
        <v>286</v>
      </c>
      <c r="AW99" s="14" t="s">
        <v>42</v>
      </c>
      <c r="AX99" s="14" t="s">
        <v>89</v>
      </c>
      <c r="AY99" s="265" t="s">
        <v>280</v>
      </c>
    </row>
    <row r="100" s="2" customFormat="1" ht="16.5" customHeight="1">
      <c r="A100" s="41"/>
      <c r="B100" s="42"/>
      <c r="C100" s="266" t="s">
        <v>297</v>
      </c>
      <c r="D100" s="266" t="s">
        <v>329</v>
      </c>
      <c r="E100" s="267" t="s">
        <v>3883</v>
      </c>
      <c r="F100" s="268" t="s">
        <v>3884</v>
      </c>
      <c r="G100" s="269" t="s">
        <v>1677</v>
      </c>
      <c r="H100" s="270">
        <v>2</v>
      </c>
      <c r="I100" s="271"/>
      <c r="J100" s="272">
        <f>ROUND(I100*H100,2)</f>
        <v>0</v>
      </c>
      <c r="K100" s="268" t="s">
        <v>44</v>
      </c>
      <c r="L100" s="273"/>
      <c r="M100" s="274" t="s">
        <v>44</v>
      </c>
      <c r="N100" s="275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323</v>
      </c>
      <c r="AT100" s="241" t="s">
        <v>329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311</v>
      </c>
    </row>
    <row r="101" s="2" customFormat="1" ht="36" customHeight="1">
      <c r="A101" s="41"/>
      <c r="B101" s="42"/>
      <c r="C101" s="230" t="s">
        <v>286</v>
      </c>
      <c r="D101" s="230" t="s">
        <v>282</v>
      </c>
      <c r="E101" s="231" t="s">
        <v>3885</v>
      </c>
      <c r="F101" s="232" t="s">
        <v>3886</v>
      </c>
      <c r="G101" s="233" t="s">
        <v>218</v>
      </c>
      <c r="H101" s="234">
        <v>35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323</v>
      </c>
    </row>
    <row r="102" s="2" customFormat="1" ht="24" customHeight="1">
      <c r="A102" s="41"/>
      <c r="B102" s="42"/>
      <c r="C102" s="266" t="s">
        <v>307</v>
      </c>
      <c r="D102" s="266" t="s">
        <v>329</v>
      </c>
      <c r="E102" s="267" t="s">
        <v>3887</v>
      </c>
      <c r="F102" s="268" t="s">
        <v>3888</v>
      </c>
      <c r="G102" s="269" t="s">
        <v>218</v>
      </c>
      <c r="H102" s="270">
        <v>36.75</v>
      </c>
      <c r="I102" s="271"/>
      <c r="J102" s="272">
        <f>ROUND(I102*H102,2)</f>
        <v>0</v>
      </c>
      <c r="K102" s="268" t="s">
        <v>285</v>
      </c>
      <c r="L102" s="273"/>
      <c r="M102" s="274" t="s">
        <v>44</v>
      </c>
      <c r="N102" s="275" t="s">
        <v>53</v>
      </c>
      <c r="O102" s="87"/>
      <c r="P102" s="239">
        <f>O102*H102</f>
        <v>0</v>
      </c>
      <c r="Q102" s="239">
        <v>0.0014400000000000001</v>
      </c>
      <c r="R102" s="239">
        <f>Q102*H102</f>
        <v>0.052920000000000002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323</v>
      </c>
      <c r="AT102" s="241" t="s">
        <v>329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335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3889</v>
      </c>
      <c r="G103" s="244"/>
      <c r="H103" s="248">
        <v>36.75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82</v>
      </c>
      <c r="AY103" s="254" t="s">
        <v>280</v>
      </c>
    </row>
    <row r="104" s="14" customFormat="1">
      <c r="A104" s="14"/>
      <c r="B104" s="255"/>
      <c r="C104" s="256"/>
      <c r="D104" s="245" t="s">
        <v>288</v>
      </c>
      <c r="E104" s="257" t="s">
        <v>44</v>
      </c>
      <c r="F104" s="258" t="s">
        <v>292</v>
      </c>
      <c r="G104" s="256"/>
      <c r="H104" s="259">
        <v>36.75</v>
      </c>
      <c r="I104" s="260"/>
      <c r="J104" s="256"/>
      <c r="K104" s="256"/>
      <c r="L104" s="261"/>
      <c r="M104" s="262"/>
      <c r="N104" s="263"/>
      <c r="O104" s="263"/>
      <c r="P104" s="263"/>
      <c r="Q104" s="263"/>
      <c r="R104" s="263"/>
      <c r="S104" s="263"/>
      <c r="T104" s="26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5" t="s">
        <v>288</v>
      </c>
      <c r="AU104" s="265" t="s">
        <v>91</v>
      </c>
      <c r="AV104" s="14" t="s">
        <v>286</v>
      </c>
      <c r="AW104" s="14" t="s">
        <v>42</v>
      </c>
      <c r="AX104" s="14" t="s">
        <v>89</v>
      </c>
      <c r="AY104" s="265" t="s">
        <v>280</v>
      </c>
    </row>
    <row r="105" s="2" customFormat="1" ht="16.5" customHeight="1">
      <c r="A105" s="41"/>
      <c r="B105" s="42"/>
      <c r="C105" s="266" t="s">
        <v>311</v>
      </c>
      <c r="D105" s="266" t="s">
        <v>329</v>
      </c>
      <c r="E105" s="267" t="s">
        <v>3890</v>
      </c>
      <c r="F105" s="268" t="s">
        <v>3891</v>
      </c>
      <c r="G105" s="269" t="s">
        <v>1677</v>
      </c>
      <c r="H105" s="270">
        <v>2</v>
      </c>
      <c r="I105" s="271"/>
      <c r="J105" s="272">
        <f>ROUND(I105*H105,2)</f>
        <v>0</v>
      </c>
      <c r="K105" s="268" t="s">
        <v>44</v>
      </c>
      <c r="L105" s="273"/>
      <c r="M105" s="274" t="s">
        <v>44</v>
      </c>
      <c r="N105" s="275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323</v>
      </c>
      <c r="AT105" s="241" t="s">
        <v>329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347</v>
      </c>
    </row>
    <row r="106" s="2" customFormat="1" ht="36" customHeight="1">
      <c r="A106" s="41"/>
      <c r="B106" s="42"/>
      <c r="C106" s="230" t="s">
        <v>316</v>
      </c>
      <c r="D106" s="230" t="s">
        <v>282</v>
      </c>
      <c r="E106" s="231" t="s">
        <v>3892</v>
      </c>
      <c r="F106" s="232" t="s">
        <v>3893</v>
      </c>
      <c r="G106" s="233" t="s">
        <v>431</v>
      </c>
      <c r="H106" s="234">
        <v>5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363</v>
      </c>
    </row>
    <row r="107" s="2" customFormat="1" ht="16.5" customHeight="1">
      <c r="A107" s="41"/>
      <c r="B107" s="42"/>
      <c r="C107" s="266" t="s">
        <v>323</v>
      </c>
      <c r="D107" s="266" t="s">
        <v>329</v>
      </c>
      <c r="E107" s="267" t="s">
        <v>3894</v>
      </c>
      <c r="F107" s="268" t="s">
        <v>3895</v>
      </c>
      <c r="G107" s="269" t="s">
        <v>1677</v>
      </c>
      <c r="H107" s="270">
        <v>2</v>
      </c>
      <c r="I107" s="271"/>
      <c r="J107" s="272">
        <f>ROUND(I107*H107,2)</f>
        <v>0</v>
      </c>
      <c r="K107" s="268" t="s">
        <v>44</v>
      </c>
      <c r="L107" s="273"/>
      <c r="M107" s="274" t="s">
        <v>44</v>
      </c>
      <c r="N107" s="275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323</v>
      </c>
      <c r="AT107" s="241" t="s">
        <v>329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374</v>
      </c>
    </row>
    <row r="108" s="2" customFormat="1" ht="16.5" customHeight="1">
      <c r="A108" s="41"/>
      <c r="B108" s="42"/>
      <c r="C108" s="266" t="s">
        <v>328</v>
      </c>
      <c r="D108" s="266" t="s">
        <v>329</v>
      </c>
      <c r="E108" s="267" t="s">
        <v>3896</v>
      </c>
      <c r="F108" s="268" t="s">
        <v>3897</v>
      </c>
      <c r="G108" s="269" t="s">
        <v>1677</v>
      </c>
      <c r="H108" s="270">
        <v>2</v>
      </c>
      <c r="I108" s="271"/>
      <c r="J108" s="272">
        <f>ROUND(I108*H108,2)</f>
        <v>0</v>
      </c>
      <c r="K108" s="268" t="s">
        <v>44</v>
      </c>
      <c r="L108" s="273"/>
      <c r="M108" s="274" t="s">
        <v>44</v>
      </c>
      <c r="N108" s="275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323</v>
      </c>
      <c r="AT108" s="241" t="s">
        <v>329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384</v>
      </c>
    </row>
    <row r="109" s="2" customFormat="1" ht="16.5" customHeight="1">
      <c r="A109" s="41"/>
      <c r="B109" s="42"/>
      <c r="C109" s="266" t="s">
        <v>335</v>
      </c>
      <c r="D109" s="266" t="s">
        <v>329</v>
      </c>
      <c r="E109" s="267" t="s">
        <v>3898</v>
      </c>
      <c r="F109" s="268" t="s">
        <v>3899</v>
      </c>
      <c r="G109" s="269" t="s">
        <v>1677</v>
      </c>
      <c r="H109" s="270">
        <v>1</v>
      </c>
      <c r="I109" s="271"/>
      <c r="J109" s="272">
        <f>ROUND(I109*H109,2)</f>
        <v>0</v>
      </c>
      <c r="K109" s="268" t="s">
        <v>44</v>
      </c>
      <c r="L109" s="273"/>
      <c r="M109" s="274" t="s">
        <v>44</v>
      </c>
      <c r="N109" s="275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323</v>
      </c>
      <c r="AT109" s="241" t="s">
        <v>329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394</v>
      </c>
    </row>
    <row r="110" s="2" customFormat="1" ht="36" customHeight="1">
      <c r="A110" s="41"/>
      <c r="B110" s="42"/>
      <c r="C110" s="230" t="s">
        <v>341</v>
      </c>
      <c r="D110" s="230" t="s">
        <v>282</v>
      </c>
      <c r="E110" s="231" t="s">
        <v>3900</v>
      </c>
      <c r="F110" s="232" t="s">
        <v>3901</v>
      </c>
      <c r="G110" s="233" t="s">
        <v>431</v>
      </c>
      <c r="H110" s="234">
        <v>6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403</v>
      </c>
    </row>
    <row r="111" s="2" customFormat="1" ht="16.5" customHeight="1">
      <c r="A111" s="41"/>
      <c r="B111" s="42"/>
      <c r="C111" s="266" t="s">
        <v>347</v>
      </c>
      <c r="D111" s="266" t="s">
        <v>329</v>
      </c>
      <c r="E111" s="267" t="s">
        <v>3902</v>
      </c>
      <c r="F111" s="268" t="s">
        <v>3903</v>
      </c>
      <c r="G111" s="269" t="s">
        <v>1677</v>
      </c>
      <c r="H111" s="270">
        <v>2</v>
      </c>
      <c r="I111" s="271"/>
      <c r="J111" s="272">
        <f>ROUND(I111*H111,2)</f>
        <v>0</v>
      </c>
      <c r="K111" s="268" t="s">
        <v>44</v>
      </c>
      <c r="L111" s="273"/>
      <c r="M111" s="274" t="s">
        <v>44</v>
      </c>
      <c r="N111" s="275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323</v>
      </c>
      <c r="AT111" s="241" t="s">
        <v>329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415</v>
      </c>
    </row>
    <row r="112" s="2" customFormat="1" ht="16.5" customHeight="1">
      <c r="A112" s="41"/>
      <c r="B112" s="42"/>
      <c r="C112" s="266" t="s">
        <v>356</v>
      </c>
      <c r="D112" s="266" t="s">
        <v>329</v>
      </c>
      <c r="E112" s="267" t="s">
        <v>3904</v>
      </c>
      <c r="F112" s="268" t="s">
        <v>3905</v>
      </c>
      <c r="G112" s="269" t="s">
        <v>1677</v>
      </c>
      <c r="H112" s="270">
        <v>1</v>
      </c>
      <c r="I112" s="271"/>
      <c r="J112" s="272">
        <f>ROUND(I112*H112,2)</f>
        <v>0</v>
      </c>
      <c r="K112" s="268" t="s">
        <v>44</v>
      </c>
      <c r="L112" s="273"/>
      <c r="M112" s="274" t="s">
        <v>44</v>
      </c>
      <c r="N112" s="275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323</v>
      </c>
      <c r="AT112" s="241" t="s">
        <v>329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428</v>
      </c>
    </row>
    <row r="113" s="2" customFormat="1" ht="16.5" customHeight="1">
      <c r="A113" s="41"/>
      <c r="B113" s="42"/>
      <c r="C113" s="266" t="s">
        <v>363</v>
      </c>
      <c r="D113" s="266" t="s">
        <v>329</v>
      </c>
      <c r="E113" s="267" t="s">
        <v>3906</v>
      </c>
      <c r="F113" s="268" t="s">
        <v>3907</v>
      </c>
      <c r="G113" s="269" t="s">
        <v>1677</v>
      </c>
      <c r="H113" s="270">
        <v>2</v>
      </c>
      <c r="I113" s="271"/>
      <c r="J113" s="272">
        <f>ROUND(I113*H113,2)</f>
        <v>0</v>
      </c>
      <c r="K113" s="268" t="s">
        <v>44</v>
      </c>
      <c r="L113" s="273"/>
      <c r="M113" s="274" t="s">
        <v>44</v>
      </c>
      <c r="N113" s="275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323</v>
      </c>
      <c r="AT113" s="241" t="s">
        <v>329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437</v>
      </c>
    </row>
    <row r="114" s="2" customFormat="1" ht="16.5" customHeight="1">
      <c r="A114" s="41"/>
      <c r="B114" s="42"/>
      <c r="C114" s="266" t="s">
        <v>8</v>
      </c>
      <c r="D114" s="266" t="s">
        <v>329</v>
      </c>
      <c r="E114" s="267" t="s">
        <v>3908</v>
      </c>
      <c r="F114" s="268" t="s">
        <v>3909</v>
      </c>
      <c r="G114" s="269" t="s">
        <v>1677</v>
      </c>
      <c r="H114" s="270">
        <v>1</v>
      </c>
      <c r="I114" s="271"/>
      <c r="J114" s="272">
        <f>ROUND(I114*H114,2)</f>
        <v>0</v>
      </c>
      <c r="K114" s="268" t="s">
        <v>44</v>
      </c>
      <c r="L114" s="273"/>
      <c r="M114" s="274" t="s">
        <v>44</v>
      </c>
      <c r="N114" s="275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323</v>
      </c>
      <c r="AT114" s="241" t="s">
        <v>329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286</v>
      </c>
      <c r="BM114" s="241" t="s">
        <v>445</v>
      </c>
    </row>
    <row r="115" s="2" customFormat="1" ht="24" customHeight="1">
      <c r="A115" s="41"/>
      <c r="B115" s="42"/>
      <c r="C115" s="230" t="s">
        <v>374</v>
      </c>
      <c r="D115" s="230" t="s">
        <v>282</v>
      </c>
      <c r="E115" s="231" t="s">
        <v>2891</v>
      </c>
      <c r="F115" s="232" t="s">
        <v>2892</v>
      </c>
      <c r="G115" s="233" t="s">
        <v>431</v>
      </c>
      <c r="H115" s="234">
        <v>2</v>
      </c>
      <c r="I115" s="235"/>
      <c r="J115" s="236">
        <f>ROUND(I115*H115,2)</f>
        <v>0</v>
      </c>
      <c r="K115" s="232" t="s">
        <v>285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286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455</v>
      </c>
    </row>
    <row r="116" s="2" customFormat="1" ht="16.5" customHeight="1">
      <c r="A116" s="41"/>
      <c r="B116" s="42"/>
      <c r="C116" s="266" t="s">
        <v>378</v>
      </c>
      <c r="D116" s="266" t="s">
        <v>329</v>
      </c>
      <c r="E116" s="267" t="s">
        <v>2938</v>
      </c>
      <c r="F116" s="268" t="s">
        <v>2939</v>
      </c>
      <c r="G116" s="269" t="s">
        <v>1677</v>
      </c>
      <c r="H116" s="270">
        <v>2</v>
      </c>
      <c r="I116" s="271"/>
      <c r="J116" s="272">
        <f>ROUND(I116*H116,2)</f>
        <v>0</v>
      </c>
      <c r="K116" s="268" t="s">
        <v>44</v>
      </c>
      <c r="L116" s="273"/>
      <c r="M116" s="274" t="s">
        <v>44</v>
      </c>
      <c r="N116" s="275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323</v>
      </c>
      <c r="AT116" s="241" t="s">
        <v>329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466</v>
      </c>
    </row>
    <row r="117" s="2" customFormat="1" ht="16.5" customHeight="1">
      <c r="A117" s="41"/>
      <c r="B117" s="42"/>
      <c r="C117" s="230" t="s">
        <v>384</v>
      </c>
      <c r="D117" s="230" t="s">
        <v>282</v>
      </c>
      <c r="E117" s="231" t="s">
        <v>2895</v>
      </c>
      <c r="F117" s="232" t="s">
        <v>2896</v>
      </c>
      <c r="G117" s="233" t="s">
        <v>431</v>
      </c>
      <c r="H117" s="234">
        <v>2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478</v>
      </c>
    </row>
    <row r="118" s="2" customFormat="1" ht="16.5" customHeight="1">
      <c r="A118" s="41"/>
      <c r="B118" s="42"/>
      <c r="C118" s="266" t="s">
        <v>388</v>
      </c>
      <c r="D118" s="266" t="s">
        <v>329</v>
      </c>
      <c r="E118" s="267" t="s">
        <v>2897</v>
      </c>
      <c r="F118" s="268" t="s">
        <v>2898</v>
      </c>
      <c r="G118" s="269" t="s">
        <v>1677</v>
      </c>
      <c r="H118" s="270">
        <v>2</v>
      </c>
      <c r="I118" s="271"/>
      <c r="J118" s="272">
        <f>ROUND(I118*H118,2)</f>
        <v>0</v>
      </c>
      <c r="K118" s="268" t="s">
        <v>44</v>
      </c>
      <c r="L118" s="273"/>
      <c r="M118" s="274" t="s">
        <v>44</v>
      </c>
      <c r="N118" s="275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323</v>
      </c>
      <c r="AT118" s="241" t="s">
        <v>329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286</v>
      </c>
      <c r="BM118" s="241" t="s">
        <v>489</v>
      </c>
    </row>
    <row r="119" s="2" customFormat="1" ht="16.5" customHeight="1">
      <c r="A119" s="41"/>
      <c r="B119" s="42"/>
      <c r="C119" s="266" t="s">
        <v>394</v>
      </c>
      <c r="D119" s="266" t="s">
        <v>329</v>
      </c>
      <c r="E119" s="267" t="s">
        <v>2899</v>
      </c>
      <c r="F119" s="268" t="s">
        <v>2900</v>
      </c>
      <c r="G119" s="269" t="s">
        <v>1677</v>
      </c>
      <c r="H119" s="270">
        <v>2</v>
      </c>
      <c r="I119" s="271"/>
      <c r="J119" s="272">
        <f>ROUND(I119*H119,2)</f>
        <v>0</v>
      </c>
      <c r="K119" s="268" t="s">
        <v>44</v>
      </c>
      <c r="L119" s="273"/>
      <c r="M119" s="274" t="s">
        <v>44</v>
      </c>
      <c r="N119" s="275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323</v>
      </c>
      <c r="AT119" s="241" t="s">
        <v>329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497</v>
      </c>
    </row>
    <row r="120" s="2" customFormat="1" ht="16.5" customHeight="1">
      <c r="A120" s="41"/>
      <c r="B120" s="42"/>
      <c r="C120" s="230" t="s">
        <v>7</v>
      </c>
      <c r="D120" s="230" t="s">
        <v>282</v>
      </c>
      <c r="E120" s="231" t="s">
        <v>3910</v>
      </c>
      <c r="F120" s="232" t="s">
        <v>3911</v>
      </c>
      <c r="G120" s="233" t="s">
        <v>218</v>
      </c>
      <c r="H120" s="234">
        <v>55.899999999999999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508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3912</v>
      </c>
      <c r="G121" s="244"/>
      <c r="H121" s="248">
        <v>55.899999999999999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82</v>
      </c>
      <c r="AY121" s="254" t="s">
        <v>280</v>
      </c>
    </row>
    <row r="122" s="14" customFormat="1">
      <c r="A122" s="14"/>
      <c r="B122" s="255"/>
      <c r="C122" s="256"/>
      <c r="D122" s="245" t="s">
        <v>288</v>
      </c>
      <c r="E122" s="257" t="s">
        <v>44</v>
      </c>
      <c r="F122" s="258" t="s">
        <v>292</v>
      </c>
      <c r="G122" s="256"/>
      <c r="H122" s="259">
        <v>55.899999999999999</v>
      </c>
      <c r="I122" s="260"/>
      <c r="J122" s="256"/>
      <c r="K122" s="256"/>
      <c r="L122" s="261"/>
      <c r="M122" s="262"/>
      <c r="N122" s="263"/>
      <c r="O122" s="263"/>
      <c r="P122" s="263"/>
      <c r="Q122" s="263"/>
      <c r="R122" s="263"/>
      <c r="S122" s="263"/>
      <c r="T122" s="26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5" t="s">
        <v>288</v>
      </c>
      <c r="AU122" s="265" t="s">
        <v>91</v>
      </c>
      <c r="AV122" s="14" t="s">
        <v>286</v>
      </c>
      <c r="AW122" s="14" t="s">
        <v>42</v>
      </c>
      <c r="AX122" s="14" t="s">
        <v>89</v>
      </c>
      <c r="AY122" s="265" t="s">
        <v>280</v>
      </c>
    </row>
    <row r="123" s="2" customFormat="1" ht="16.5" customHeight="1">
      <c r="A123" s="41"/>
      <c r="B123" s="42"/>
      <c r="C123" s="230" t="s">
        <v>403</v>
      </c>
      <c r="D123" s="230" t="s">
        <v>282</v>
      </c>
      <c r="E123" s="231" t="s">
        <v>3913</v>
      </c>
      <c r="F123" s="232" t="s">
        <v>3914</v>
      </c>
      <c r="G123" s="233" t="s">
        <v>218</v>
      </c>
      <c r="H123" s="234">
        <v>60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0.00019000000000000001</v>
      </c>
      <c r="R123" s="239">
        <f>Q123*H123</f>
        <v>0.0114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286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521</v>
      </c>
    </row>
    <row r="124" s="2" customFormat="1" ht="16.5" customHeight="1">
      <c r="A124" s="41"/>
      <c r="B124" s="42"/>
      <c r="C124" s="230" t="s">
        <v>410</v>
      </c>
      <c r="D124" s="230" t="s">
        <v>282</v>
      </c>
      <c r="E124" s="231" t="s">
        <v>3915</v>
      </c>
      <c r="F124" s="232" t="s">
        <v>3916</v>
      </c>
      <c r="G124" s="233" t="s">
        <v>431</v>
      </c>
      <c r="H124" s="234">
        <v>2</v>
      </c>
      <c r="I124" s="235"/>
      <c r="J124" s="236">
        <f>ROUND(I124*H124,2)</f>
        <v>0</v>
      </c>
      <c r="K124" s="232" t="s">
        <v>44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531</v>
      </c>
    </row>
    <row r="125" s="2" customFormat="1" ht="16.5" customHeight="1">
      <c r="A125" s="41"/>
      <c r="B125" s="42"/>
      <c r="C125" s="230" t="s">
        <v>415</v>
      </c>
      <c r="D125" s="230" t="s">
        <v>282</v>
      </c>
      <c r="E125" s="231" t="s">
        <v>3917</v>
      </c>
      <c r="F125" s="232" t="s">
        <v>3918</v>
      </c>
      <c r="G125" s="233" t="s">
        <v>218</v>
      </c>
      <c r="H125" s="234">
        <v>56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6.0000000000000002E-05</v>
      </c>
      <c r="R125" s="239">
        <f>Q125*H125</f>
        <v>0.0033600000000000001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286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286</v>
      </c>
      <c r="BM125" s="241" t="s">
        <v>541</v>
      </c>
    </row>
    <row r="126" s="12" customFormat="1" ht="22.8" customHeight="1">
      <c r="A126" s="12"/>
      <c r="B126" s="214"/>
      <c r="C126" s="215"/>
      <c r="D126" s="216" t="s">
        <v>81</v>
      </c>
      <c r="E126" s="228" t="s">
        <v>394</v>
      </c>
      <c r="F126" s="228" t="s">
        <v>3006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v>0</v>
      </c>
      <c r="Q126" s="222"/>
      <c r="R126" s="223">
        <v>0</v>
      </c>
      <c r="S126" s="222"/>
      <c r="T126" s="224"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89</v>
      </c>
      <c r="AT126" s="226" t="s">
        <v>81</v>
      </c>
      <c r="AU126" s="226" t="s">
        <v>89</v>
      </c>
      <c r="AY126" s="225" t="s">
        <v>280</v>
      </c>
      <c r="BK126" s="227">
        <v>0</v>
      </c>
    </row>
    <row r="127" s="12" customFormat="1" ht="22.8" customHeight="1">
      <c r="A127" s="12"/>
      <c r="B127" s="214"/>
      <c r="C127" s="215"/>
      <c r="D127" s="216" t="s">
        <v>81</v>
      </c>
      <c r="E127" s="228" t="s">
        <v>445</v>
      </c>
      <c r="F127" s="228" t="s">
        <v>3062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SUM(P128:P137)</f>
        <v>0</v>
      </c>
      <c r="Q127" s="222"/>
      <c r="R127" s="223">
        <f>SUM(R128:R137)</f>
        <v>0.00024000000000000001</v>
      </c>
      <c r="S127" s="222"/>
      <c r="T127" s="224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5" t="s">
        <v>89</v>
      </c>
      <c r="AT127" s="226" t="s">
        <v>81</v>
      </c>
      <c r="AU127" s="226" t="s">
        <v>89</v>
      </c>
      <c r="AY127" s="225" t="s">
        <v>280</v>
      </c>
      <c r="BK127" s="227">
        <f>SUM(BK128:BK137)</f>
        <v>0</v>
      </c>
    </row>
    <row r="128" s="2" customFormat="1" ht="36" customHeight="1">
      <c r="A128" s="41"/>
      <c r="B128" s="42"/>
      <c r="C128" s="230" t="s">
        <v>422</v>
      </c>
      <c r="D128" s="230" t="s">
        <v>282</v>
      </c>
      <c r="E128" s="231" t="s">
        <v>3919</v>
      </c>
      <c r="F128" s="232" t="s">
        <v>3920</v>
      </c>
      <c r="G128" s="233" t="s">
        <v>431</v>
      </c>
      <c r="H128" s="234">
        <v>1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2.0000000000000002E-05</v>
      </c>
      <c r="R128" s="239">
        <f>Q128*H128</f>
        <v>2.0000000000000002E-05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551</v>
      </c>
    </row>
    <row r="129" s="2" customFormat="1" ht="24" customHeight="1">
      <c r="A129" s="41"/>
      <c r="B129" s="42"/>
      <c r="C129" s="230" t="s">
        <v>428</v>
      </c>
      <c r="D129" s="230" t="s">
        <v>282</v>
      </c>
      <c r="E129" s="231" t="s">
        <v>3921</v>
      </c>
      <c r="F129" s="232" t="s">
        <v>3922</v>
      </c>
      <c r="G129" s="233" t="s">
        <v>431</v>
      </c>
      <c r="H129" s="234">
        <v>1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8.0000000000000007E-05</v>
      </c>
      <c r="R129" s="239">
        <f>Q129*H129</f>
        <v>8.0000000000000007E-05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561</v>
      </c>
    </row>
    <row r="130" s="2" customFormat="1" ht="16.5" customHeight="1">
      <c r="A130" s="41"/>
      <c r="B130" s="42"/>
      <c r="C130" s="266" t="s">
        <v>433</v>
      </c>
      <c r="D130" s="266" t="s">
        <v>329</v>
      </c>
      <c r="E130" s="267" t="s">
        <v>3923</v>
      </c>
      <c r="F130" s="268" t="s">
        <v>3924</v>
      </c>
      <c r="G130" s="269" t="s">
        <v>1677</v>
      </c>
      <c r="H130" s="270">
        <v>1</v>
      </c>
      <c r="I130" s="271"/>
      <c r="J130" s="272">
        <f>ROUND(I130*H130,2)</f>
        <v>0</v>
      </c>
      <c r="K130" s="268" t="s">
        <v>44</v>
      </c>
      <c r="L130" s="273"/>
      <c r="M130" s="274" t="s">
        <v>44</v>
      </c>
      <c r="N130" s="275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323</v>
      </c>
      <c r="AT130" s="241" t="s">
        <v>329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571</v>
      </c>
    </row>
    <row r="131" s="2" customFormat="1" ht="16.5" customHeight="1">
      <c r="A131" s="41"/>
      <c r="B131" s="42"/>
      <c r="C131" s="266" t="s">
        <v>437</v>
      </c>
      <c r="D131" s="266" t="s">
        <v>329</v>
      </c>
      <c r="E131" s="267" t="s">
        <v>2993</v>
      </c>
      <c r="F131" s="268" t="s">
        <v>2994</v>
      </c>
      <c r="G131" s="269" t="s">
        <v>1677</v>
      </c>
      <c r="H131" s="270">
        <v>1</v>
      </c>
      <c r="I131" s="271"/>
      <c r="J131" s="272">
        <f>ROUND(I131*H131,2)</f>
        <v>0</v>
      </c>
      <c r="K131" s="268" t="s">
        <v>44</v>
      </c>
      <c r="L131" s="273"/>
      <c r="M131" s="274" t="s">
        <v>44</v>
      </c>
      <c r="N131" s="275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323</v>
      </c>
      <c r="AT131" s="241" t="s">
        <v>329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581</v>
      </c>
    </row>
    <row r="132" s="2" customFormat="1" ht="36" customHeight="1">
      <c r="A132" s="41"/>
      <c r="B132" s="42"/>
      <c r="C132" s="230" t="s">
        <v>441</v>
      </c>
      <c r="D132" s="230" t="s">
        <v>282</v>
      </c>
      <c r="E132" s="231" t="s">
        <v>2989</v>
      </c>
      <c r="F132" s="232" t="s">
        <v>2990</v>
      </c>
      <c r="G132" s="233" t="s">
        <v>431</v>
      </c>
      <c r="H132" s="234">
        <v>1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2.0000000000000002E-05</v>
      </c>
      <c r="R132" s="239">
        <f>Q132*H132</f>
        <v>2.0000000000000002E-05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594</v>
      </c>
    </row>
    <row r="133" s="2" customFormat="1" ht="24" customHeight="1">
      <c r="A133" s="41"/>
      <c r="B133" s="42"/>
      <c r="C133" s="230" t="s">
        <v>445</v>
      </c>
      <c r="D133" s="230" t="s">
        <v>282</v>
      </c>
      <c r="E133" s="231" t="s">
        <v>3925</v>
      </c>
      <c r="F133" s="232" t="s">
        <v>3926</v>
      </c>
      <c r="G133" s="233" t="s">
        <v>431</v>
      </c>
      <c r="H133" s="234">
        <v>1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0.00012</v>
      </c>
      <c r="R133" s="239">
        <f>Q133*H133</f>
        <v>0.00012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604</v>
      </c>
    </row>
    <row r="134" s="2" customFormat="1" ht="16.5" customHeight="1">
      <c r="A134" s="41"/>
      <c r="B134" s="42"/>
      <c r="C134" s="266" t="s">
        <v>449</v>
      </c>
      <c r="D134" s="266" t="s">
        <v>329</v>
      </c>
      <c r="E134" s="267" t="s">
        <v>2991</v>
      </c>
      <c r="F134" s="268" t="s">
        <v>2992</v>
      </c>
      <c r="G134" s="269" t="s">
        <v>1677</v>
      </c>
      <c r="H134" s="270">
        <v>1</v>
      </c>
      <c r="I134" s="271"/>
      <c r="J134" s="272">
        <f>ROUND(I134*H134,2)</f>
        <v>0</v>
      </c>
      <c r="K134" s="268" t="s">
        <v>44</v>
      </c>
      <c r="L134" s="273"/>
      <c r="M134" s="274" t="s">
        <v>44</v>
      </c>
      <c r="N134" s="275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323</v>
      </c>
      <c r="AT134" s="241" t="s">
        <v>329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620</v>
      </c>
    </row>
    <row r="135" s="2" customFormat="1" ht="16.5" customHeight="1">
      <c r="A135" s="41"/>
      <c r="B135" s="42"/>
      <c r="C135" s="266" t="s">
        <v>455</v>
      </c>
      <c r="D135" s="266" t="s">
        <v>329</v>
      </c>
      <c r="E135" s="267" t="s">
        <v>2993</v>
      </c>
      <c r="F135" s="268" t="s">
        <v>2994</v>
      </c>
      <c r="G135" s="269" t="s">
        <v>1677</v>
      </c>
      <c r="H135" s="270">
        <v>1</v>
      </c>
      <c r="I135" s="271"/>
      <c r="J135" s="272">
        <f>ROUND(I135*H135,2)</f>
        <v>0</v>
      </c>
      <c r="K135" s="268" t="s">
        <v>44</v>
      </c>
      <c r="L135" s="273"/>
      <c r="M135" s="274" t="s">
        <v>44</v>
      </c>
      <c r="N135" s="275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323</v>
      </c>
      <c r="AT135" s="241" t="s">
        <v>329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286</v>
      </c>
      <c r="BM135" s="241" t="s">
        <v>236</v>
      </c>
    </row>
    <row r="136" s="2" customFormat="1" ht="24" customHeight="1">
      <c r="A136" s="41"/>
      <c r="B136" s="42"/>
      <c r="C136" s="230" t="s">
        <v>461</v>
      </c>
      <c r="D136" s="230" t="s">
        <v>282</v>
      </c>
      <c r="E136" s="231" t="s">
        <v>3927</v>
      </c>
      <c r="F136" s="232" t="s">
        <v>3928</v>
      </c>
      <c r="G136" s="233" t="s">
        <v>431</v>
      </c>
      <c r="H136" s="234">
        <v>1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286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286</v>
      </c>
      <c r="BM136" s="241" t="s">
        <v>639</v>
      </c>
    </row>
    <row r="137" s="2" customFormat="1" ht="16.5" customHeight="1">
      <c r="A137" s="41"/>
      <c r="B137" s="42"/>
      <c r="C137" s="230" t="s">
        <v>466</v>
      </c>
      <c r="D137" s="230" t="s">
        <v>282</v>
      </c>
      <c r="E137" s="231" t="s">
        <v>3929</v>
      </c>
      <c r="F137" s="232" t="s">
        <v>3930</v>
      </c>
      <c r="G137" s="233" t="s">
        <v>1677</v>
      </c>
      <c r="H137" s="234">
        <v>1</v>
      </c>
      <c r="I137" s="235"/>
      <c r="J137" s="236">
        <f>ROUND(I137*H137,2)</f>
        <v>0</v>
      </c>
      <c r="K137" s="232" t="s">
        <v>44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286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649</v>
      </c>
    </row>
    <row r="138" s="12" customFormat="1" ht="22.8" customHeight="1">
      <c r="A138" s="12"/>
      <c r="B138" s="214"/>
      <c r="C138" s="215"/>
      <c r="D138" s="216" t="s">
        <v>81</v>
      </c>
      <c r="E138" s="228" t="s">
        <v>497</v>
      </c>
      <c r="F138" s="228" t="s">
        <v>3166</v>
      </c>
      <c r="G138" s="215"/>
      <c r="H138" s="215"/>
      <c r="I138" s="218"/>
      <c r="J138" s="229">
        <f>BK138</f>
        <v>0</v>
      </c>
      <c r="K138" s="215"/>
      <c r="L138" s="220"/>
      <c r="M138" s="221"/>
      <c r="N138" s="222"/>
      <c r="O138" s="222"/>
      <c r="P138" s="223">
        <v>0</v>
      </c>
      <c r="Q138" s="222"/>
      <c r="R138" s="223">
        <v>0</v>
      </c>
      <c r="S138" s="222"/>
      <c r="T138" s="224"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5" t="s">
        <v>89</v>
      </c>
      <c r="AT138" s="226" t="s">
        <v>81</v>
      </c>
      <c r="AU138" s="226" t="s">
        <v>89</v>
      </c>
      <c r="AY138" s="225" t="s">
        <v>280</v>
      </c>
      <c r="BK138" s="227">
        <v>0</v>
      </c>
    </row>
    <row r="139" s="12" customFormat="1" ht="22.8" customHeight="1">
      <c r="A139" s="12"/>
      <c r="B139" s="214"/>
      <c r="C139" s="215"/>
      <c r="D139" s="216" t="s">
        <v>81</v>
      </c>
      <c r="E139" s="228" t="s">
        <v>551</v>
      </c>
      <c r="F139" s="228" t="s">
        <v>3193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SUM(P140:P145)</f>
        <v>0</v>
      </c>
      <c r="Q139" s="222"/>
      <c r="R139" s="223">
        <f>SUM(R140:R145)</f>
        <v>0</v>
      </c>
      <c r="S139" s="222"/>
      <c r="T139" s="224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89</v>
      </c>
      <c r="AT139" s="226" t="s">
        <v>81</v>
      </c>
      <c r="AU139" s="226" t="s">
        <v>89</v>
      </c>
      <c r="AY139" s="225" t="s">
        <v>280</v>
      </c>
      <c r="BK139" s="227">
        <f>SUM(BK140:BK145)</f>
        <v>0</v>
      </c>
    </row>
    <row r="140" s="2" customFormat="1" ht="16.5" customHeight="1">
      <c r="A140" s="41"/>
      <c r="B140" s="42"/>
      <c r="C140" s="230" t="s">
        <v>471</v>
      </c>
      <c r="D140" s="230" t="s">
        <v>282</v>
      </c>
      <c r="E140" s="231" t="s">
        <v>3931</v>
      </c>
      <c r="F140" s="232" t="s">
        <v>3932</v>
      </c>
      <c r="G140" s="233" t="s">
        <v>218</v>
      </c>
      <c r="H140" s="234">
        <v>55.899999999999999</v>
      </c>
      <c r="I140" s="235"/>
      <c r="J140" s="236">
        <f>ROUND(I140*H140,2)</f>
        <v>0</v>
      </c>
      <c r="K140" s="232" t="s">
        <v>285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657</v>
      </c>
    </row>
    <row r="141" s="13" customFormat="1">
      <c r="A141" s="13"/>
      <c r="B141" s="243"/>
      <c r="C141" s="244"/>
      <c r="D141" s="245" t="s">
        <v>288</v>
      </c>
      <c r="E141" s="246" t="s">
        <v>44</v>
      </c>
      <c r="F141" s="247" t="s">
        <v>3912</v>
      </c>
      <c r="G141" s="244"/>
      <c r="H141" s="248">
        <v>55.899999999999999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91</v>
      </c>
      <c r="AV141" s="13" t="s">
        <v>91</v>
      </c>
      <c r="AW141" s="13" t="s">
        <v>42</v>
      </c>
      <c r="AX141" s="13" t="s">
        <v>82</v>
      </c>
      <c r="AY141" s="254" t="s">
        <v>280</v>
      </c>
    </row>
    <row r="142" s="14" customFormat="1">
      <c r="A142" s="14"/>
      <c r="B142" s="255"/>
      <c r="C142" s="256"/>
      <c r="D142" s="245" t="s">
        <v>288</v>
      </c>
      <c r="E142" s="257" t="s">
        <v>44</v>
      </c>
      <c r="F142" s="258" t="s">
        <v>292</v>
      </c>
      <c r="G142" s="256"/>
      <c r="H142" s="259">
        <v>55.899999999999999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5" t="s">
        <v>288</v>
      </c>
      <c r="AU142" s="265" t="s">
        <v>91</v>
      </c>
      <c r="AV142" s="14" t="s">
        <v>286</v>
      </c>
      <c r="AW142" s="14" t="s">
        <v>42</v>
      </c>
      <c r="AX142" s="14" t="s">
        <v>89</v>
      </c>
      <c r="AY142" s="265" t="s">
        <v>280</v>
      </c>
    </row>
    <row r="143" s="2" customFormat="1" ht="16.5" customHeight="1">
      <c r="A143" s="41"/>
      <c r="B143" s="42"/>
      <c r="C143" s="230" t="s">
        <v>478</v>
      </c>
      <c r="D143" s="230" t="s">
        <v>282</v>
      </c>
      <c r="E143" s="231" t="s">
        <v>3198</v>
      </c>
      <c r="F143" s="232" t="s">
        <v>3199</v>
      </c>
      <c r="G143" s="233" t="s">
        <v>218</v>
      </c>
      <c r="H143" s="234">
        <v>55.899999999999999</v>
      </c>
      <c r="I143" s="235"/>
      <c r="J143" s="236">
        <f>ROUND(I143*H143,2)</f>
        <v>0</v>
      </c>
      <c r="K143" s="232" t="s">
        <v>44</v>
      </c>
      <c r="L143" s="47"/>
      <c r="M143" s="237" t="s">
        <v>44</v>
      </c>
      <c r="N143" s="238" t="s">
        <v>53</v>
      </c>
      <c r="O143" s="87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286</v>
      </c>
      <c r="AT143" s="241" t="s">
        <v>282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286</v>
      </c>
      <c r="BM143" s="241" t="s">
        <v>666</v>
      </c>
    </row>
    <row r="144" s="2" customFormat="1" ht="48" customHeight="1">
      <c r="A144" s="41"/>
      <c r="B144" s="42"/>
      <c r="C144" s="230" t="s">
        <v>484</v>
      </c>
      <c r="D144" s="230" t="s">
        <v>282</v>
      </c>
      <c r="E144" s="231" t="s">
        <v>3201</v>
      </c>
      <c r="F144" s="232" t="s">
        <v>3202</v>
      </c>
      <c r="G144" s="233" t="s">
        <v>319</v>
      </c>
      <c r="H144" s="234">
        <v>0.099000000000000005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675</v>
      </c>
    </row>
    <row r="145" s="2" customFormat="1" ht="48" customHeight="1">
      <c r="A145" s="41"/>
      <c r="B145" s="42"/>
      <c r="C145" s="230" t="s">
        <v>489</v>
      </c>
      <c r="D145" s="230" t="s">
        <v>282</v>
      </c>
      <c r="E145" s="231" t="s">
        <v>3204</v>
      </c>
      <c r="F145" s="232" t="s">
        <v>3205</v>
      </c>
      <c r="G145" s="233" t="s">
        <v>319</v>
      </c>
      <c r="H145" s="234">
        <v>0.099000000000000005</v>
      </c>
      <c r="I145" s="235"/>
      <c r="J145" s="236">
        <f>ROUND(I145*H145,2)</f>
        <v>0</v>
      </c>
      <c r="K145" s="232" t="s">
        <v>285</v>
      </c>
      <c r="L145" s="47"/>
      <c r="M145" s="304" t="s">
        <v>44</v>
      </c>
      <c r="N145" s="305" t="s">
        <v>53</v>
      </c>
      <c r="O145" s="306"/>
      <c r="P145" s="307">
        <f>O145*H145</f>
        <v>0</v>
      </c>
      <c r="Q145" s="307">
        <v>0</v>
      </c>
      <c r="R145" s="307">
        <f>Q145*H145</f>
        <v>0</v>
      </c>
      <c r="S145" s="307">
        <v>0</v>
      </c>
      <c r="T145" s="308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686</v>
      </c>
    </row>
    <row r="146" s="2" customFormat="1" ht="6.96" customHeight="1">
      <c r="A146" s="41"/>
      <c r="B146" s="62"/>
      <c r="C146" s="63"/>
      <c r="D146" s="63"/>
      <c r="E146" s="63"/>
      <c r="F146" s="63"/>
      <c r="G146" s="63"/>
      <c r="H146" s="63"/>
      <c r="I146" s="179"/>
      <c r="J146" s="63"/>
      <c r="K146" s="63"/>
      <c r="L146" s="47"/>
      <c r="M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</sheetData>
  <sheetProtection sheet="1" autoFilter="0" formatColumns="0" formatRows="0" objects="1" scenarios="1" spinCount="100000" saltValue="2XHLyZqhKGvlN1N+aQ2utG2uYCE4gjA8J6UgLEuoXu5VZhg6aYtYitsDTHt8Qqt2H7k8qg8VrjmsuQMGnfVlSA==" hashValue="wOAF9vAXlFiMsEv7OynVXHHsHI+CnuOPA3hZZxqJl71eX1N7MhrHkDpdmFK7XIuL3bvsNJyxbqE7xKG8ivPDJA==" algorithmName="SHA-512" password="CC35"/>
  <autoFilter ref="C91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168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3933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44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ROUND(J88,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ROUND((SUM(BE88:BE137)),  2)</f>
        <v>0</v>
      </c>
      <c r="G33" s="41"/>
      <c r="H33" s="41"/>
      <c r="I33" s="168">
        <v>0.20999999999999999</v>
      </c>
      <c r="J33" s="167">
        <f>ROUND(((SUM(BE88:BE137))*I33),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ROUND((SUM(BF88:BF137)),  2)</f>
        <v>0</v>
      </c>
      <c r="G34" s="41"/>
      <c r="H34" s="41"/>
      <c r="I34" s="168">
        <v>0.14999999999999999</v>
      </c>
      <c r="J34" s="167">
        <f>ROUND(((SUM(BF88:BF137))*I34),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ROUND((SUM(BG88:BG137)),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ROUND((SUM(BH88:BH137)),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ROUND((SUM(BI88:BI137)),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SO43 - Areálový silnoproud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J88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1670</v>
      </c>
      <c r="E60" s="192"/>
      <c r="F60" s="192"/>
      <c r="G60" s="192"/>
      <c r="H60" s="192"/>
      <c r="I60" s="193"/>
      <c r="J60" s="194">
        <f>J89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1671</v>
      </c>
      <c r="E61" s="198"/>
      <c r="F61" s="198"/>
      <c r="G61" s="198"/>
      <c r="H61" s="198"/>
      <c r="I61" s="199"/>
      <c r="J61" s="200">
        <f>J90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3208</v>
      </c>
      <c r="E62" s="198"/>
      <c r="F62" s="198"/>
      <c r="G62" s="198"/>
      <c r="H62" s="198"/>
      <c r="I62" s="199"/>
      <c r="J62" s="200">
        <f>J104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3209</v>
      </c>
      <c r="E63" s="198"/>
      <c r="F63" s="198"/>
      <c r="G63" s="198"/>
      <c r="H63" s="198"/>
      <c r="I63" s="199"/>
      <c r="J63" s="200">
        <f>J117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9"/>
      <c r="C64" s="190"/>
      <c r="D64" s="191" t="s">
        <v>2733</v>
      </c>
      <c r="E64" s="192"/>
      <c r="F64" s="192"/>
      <c r="G64" s="192"/>
      <c r="H64" s="192"/>
      <c r="I64" s="193"/>
      <c r="J64" s="194">
        <f>J129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2735</v>
      </c>
      <c r="E65" s="198"/>
      <c r="F65" s="198"/>
      <c r="G65" s="198"/>
      <c r="H65" s="198"/>
      <c r="I65" s="199"/>
      <c r="J65" s="200">
        <f>J130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2736</v>
      </c>
      <c r="E66" s="198"/>
      <c r="F66" s="198"/>
      <c r="G66" s="198"/>
      <c r="H66" s="198"/>
      <c r="I66" s="199"/>
      <c r="J66" s="200">
        <f>J132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3210</v>
      </c>
      <c r="E67" s="198"/>
      <c r="F67" s="198"/>
      <c r="G67" s="198"/>
      <c r="H67" s="198"/>
      <c r="I67" s="199"/>
      <c r="J67" s="200">
        <f>J134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3211</v>
      </c>
      <c r="E68" s="198"/>
      <c r="F68" s="198"/>
      <c r="G68" s="198"/>
      <c r="H68" s="198"/>
      <c r="I68" s="199"/>
      <c r="J68" s="200">
        <f>J136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220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SO43 - Areálový silnoproud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Praha 14</v>
      </c>
      <c r="G82" s="43"/>
      <c r="H82" s="43"/>
      <c r="I82" s="153" t="s">
        <v>24</v>
      </c>
      <c r="J82" s="75" t="str">
        <f>IF(J12="","",J12)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E15</f>
        <v>TSK hl. m. Prahy a.s.</v>
      </c>
      <c r="G84" s="43"/>
      <c r="H84" s="43"/>
      <c r="I84" s="153" t="s">
        <v>38</v>
      </c>
      <c r="J84" s="39" t="str">
        <f>E21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IF(E18="","",E18)</f>
        <v>Vyplň údaj</v>
      </c>
      <c r="G85" s="43"/>
      <c r="H85" s="43"/>
      <c r="I85" s="153" t="s">
        <v>43</v>
      </c>
      <c r="J85" s="39" t="str">
        <f>E24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P89+P129</f>
        <v>0</v>
      </c>
      <c r="Q88" s="99"/>
      <c r="R88" s="211">
        <f>R89+R129</f>
        <v>0</v>
      </c>
      <c r="S88" s="99"/>
      <c r="T88" s="212">
        <f>T89+T129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BK89+BK129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P90+P104+P117</f>
        <v>0</v>
      </c>
      <c r="Q89" s="222"/>
      <c r="R89" s="223">
        <f>R90+R104+R117</f>
        <v>0</v>
      </c>
      <c r="S89" s="222"/>
      <c r="T89" s="224">
        <f>T90+T104+T117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297</v>
      </c>
      <c r="AT89" s="226" t="s">
        <v>81</v>
      </c>
      <c r="AU89" s="226" t="s">
        <v>82</v>
      </c>
      <c r="AY89" s="225" t="s">
        <v>280</v>
      </c>
      <c r="BK89" s="227">
        <f>BK90+BK104+BK117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SUM(P91:P103)</f>
        <v>0</v>
      </c>
      <c r="Q90" s="222"/>
      <c r="R90" s="223">
        <f>SUM(R91:R103)</f>
        <v>0</v>
      </c>
      <c r="S90" s="222"/>
      <c r="T90" s="224">
        <f>SUM(T91:T103)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SUM(BK91:BK103)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3214</v>
      </c>
      <c r="F91" s="232" t="s">
        <v>3215</v>
      </c>
      <c r="G91" s="233" t="s">
        <v>1677</v>
      </c>
      <c r="H91" s="234">
        <v>1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3216</v>
      </c>
      <c r="F92" s="232" t="s">
        <v>1683</v>
      </c>
      <c r="G92" s="233" t="s">
        <v>1677</v>
      </c>
      <c r="H92" s="234">
        <v>1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3217</v>
      </c>
      <c r="F93" s="232" t="s">
        <v>3218</v>
      </c>
      <c r="G93" s="233" t="s">
        <v>1677</v>
      </c>
      <c r="H93" s="234">
        <v>1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3934</v>
      </c>
      <c r="F94" s="232" t="s">
        <v>3935</v>
      </c>
      <c r="G94" s="233" t="s">
        <v>218</v>
      </c>
      <c r="H94" s="234">
        <v>290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323</v>
      </c>
    </row>
    <row r="95" s="2" customFormat="1" ht="16.5" customHeight="1">
      <c r="A95" s="41"/>
      <c r="B95" s="42"/>
      <c r="C95" s="230" t="s">
        <v>307</v>
      </c>
      <c r="D95" s="230" t="s">
        <v>282</v>
      </c>
      <c r="E95" s="231" t="s">
        <v>3219</v>
      </c>
      <c r="F95" s="232" t="s">
        <v>3220</v>
      </c>
      <c r="G95" s="233" t="s">
        <v>1677</v>
      </c>
      <c r="H95" s="234">
        <v>1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236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236</v>
      </c>
      <c r="BM95" s="241" t="s">
        <v>335</v>
      </c>
    </row>
    <row r="96" s="2" customFormat="1" ht="16.5" customHeight="1">
      <c r="A96" s="41"/>
      <c r="B96" s="42"/>
      <c r="C96" s="230" t="s">
        <v>311</v>
      </c>
      <c r="D96" s="230" t="s">
        <v>282</v>
      </c>
      <c r="E96" s="231" t="s">
        <v>3221</v>
      </c>
      <c r="F96" s="232" t="s">
        <v>3222</v>
      </c>
      <c r="G96" s="233" t="s">
        <v>1677</v>
      </c>
      <c r="H96" s="234">
        <v>3</v>
      </c>
      <c r="I96" s="235"/>
      <c r="J96" s="236">
        <f>ROUND(I96*H96,2)</f>
        <v>0</v>
      </c>
      <c r="K96" s="232" t="s">
        <v>44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236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236</v>
      </c>
      <c r="BM96" s="241" t="s">
        <v>347</v>
      </c>
    </row>
    <row r="97" s="2" customFormat="1" ht="16.5" customHeight="1">
      <c r="A97" s="41"/>
      <c r="B97" s="42"/>
      <c r="C97" s="230" t="s">
        <v>316</v>
      </c>
      <c r="D97" s="230" t="s">
        <v>282</v>
      </c>
      <c r="E97" s="231" t="s">
        <v>3223</v>
      </c>
      <c r="F97" s="232" t="s">
        <v>3224</v>
      </c>
      <c r="G97" s="233" t="s">
        <v>1677</v>
      </c>
      <c r="H97" s="234">
        <v>1</v>
      </c>
      <c r="I97" s="235"/>
      <c r="J97" s="236">
        <f>ROUND(I97*H97,2)</f>
        <v>0</v>
      </c>
      <c r="K97" s="232" t="s">
        <v>44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236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236</v>
      </c>
      <c r="BM97" s="241" t="s">
        <v>363</v>
      </c>
    </row>
    <row r="98" s="2" customFormat="1" ht="16.5" customHeight="1">
      <c r="A98" s="41"/>
      <c r="B98" s="42"/>
      <c r="C98" s="230" t="s">
        <v>323</v>
      </c>
      <c r="D98" s="230" t="s">
        <v>282</v>
      </c>
      <c r="E98" s="231" t="s">
        <v>3936</v>
      </c>
      <c r="F98" s="232" t="s">
        <v>3937</v>
      </c>
      <c r="G98" s="233" t="s">
        <v>218</v>
      </c>
      <c r="H98" s="234">
        <v>290</v>
      </c>
      <c r="I98" s="235"/>
      <c r="J98" s="236">
        <f>ROUND(I98*H98,2)</f>
        <v>0</v>
      </c>
      <c r="K98" s="232" t="s">
        <v>44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236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236</v>
      </c>
      <c r="BM98" s="241" t="s">
        <v>374</v>
      </c>
    </row>
    <row r="99" s="2" customFormat="1" ht="16.5" customHeight="1">
      <c r="A99" s="41"/>
      <c r="B99" s="42"/>
      <c r="C99" s="230" t="s">
        <v>328</v>
      </c>
      <c r="D99" s="230" t="s">
        <v>282</v>
      </c>
      <c r="E99" s="231" t="s">
        <v>1748</v>
      </c>
      <c r="F99" s="232" t="s">
        <v>1749</v>
      </c>
      <c r="G99" s="233" t="s">
        <v>218</v>
      </c>
      <c r="H99" s="234">
        <v>35</v>
      </c>
      <c r="I99" s="235"/>
      <c r="J99" s="236">
        <f>ROUND(I99*H99,2)</f>
        <v>0</v>
      </c>
      <c r="K99" s="232" t="s">
        <v>44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236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236</v>
      </c>
      <c r="BM99" s="241" t="s">
        <v>384</v>
      </c>
    </row>
    <row r="100" s="2" customFormat="1" ht="16.5" customHeight="1">
      <c r="A100" s="41"/>
      <c r="B100" s="42"/>
      <c r="C100" s="230" t="s">
        <v>335</v>
      </c>
      <c r="D100" s="230" t="s">
        <v>282</v>
      </c>
      <c r="E100" s="231" t="s">
        <v>3225</v>
      </c>
      <c r="F100" s="232" t="s">
        <v>3226</v>
      </c>
      <c r="G100" s="233" t="s">
        <v>218</v>
      </c>
      <c r="H100" s="234">
        <v>214</v>
      </c>
      <c r="I100" s="235"/>
      <c r="J100" s="236">
        <f>ROUND(I100*H100,2)</f>
        <v>0</v>
      </c>
      <c r="K100" s="232" t="s">
        <v>44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236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236</v>
      </c>
      <c r="BM100" s="241" t="s">
        <v>394</v>
      </c>
    </row>
    <row r="101" s="2" customFormat="1" ht="16.5" customHeight="1">
      <c r="A101" s="41"/>
      <c r="B101" s="42"/>
      <c r="C101" s="230" t="s">
        <v>341</v>
      </c>
      <c r="D101" s="230" t="s">
        <v>282</v>
      </c>
      <c r="E101" s="231" t="s">
        <v>3227</v>
      </c>
      <c r="F101" s="232" t="s">
        <v>3228</v>
      </c>
      <c r="G101" s="233" t="s">
        <v>218</v>
      </c>
      <c r="H101" s="234">
        <v>214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236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236</v>
      </c>
      <c r="BM101" s="241" t="s">
        <v>403</v>
      </c>
    </row>
    <row r="102" s="2" customFormat="1" ht="16.5" customHeight="1">
      <c r="A102" s="41"/>
      <c r="B102" s="42"/>
      <c r="C102" s="230" t="s">
        <v>347</v>
      </c>
      <c r="D102" s="230" t="s">
        <v>282</v>
      </c>
      <c r="E102" s="231" t="s">
        <v>3229</v>
      </c>
      <c r="F102" s="232" t="s">
        <v>3230</v>
      </c>
      <c r="G102" s="233" t="s">
        <v>1677</v>
      </c>
      <c r="H102" s="234">
        <v>214</v>
      </c>
      <c r="I102" s="235"/>
      <c r="J102" s="236">
        <f>ROUND(I102*H102,2)</f>
        <v>0</v>
      </c>
      <c r="K102" s="232" t="s">
        <v>44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236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236</v>
      </c>
      <c r="BM102" s="241" t="s">
        <v>415</v>
      </c>
    </row>
    <row r="103" s="2" customFormat="1" ht="16.5" customHeight="1">
      <c r="A103" s="41"/>
      <c r="B103" s="42"/>
      <c r="C103" s="230" t="s">
        <v>356</v>
      </c>
      <c r="D103" s="230" t="s">
        <v>282</v>
      </c>
      <c r="E103" s="231" t="s">
        <v>1754</v>
      </c>
      <c r="F103" s="232" t="s">
        <v>1755</v>
      </c>
      <c r="G103" s="233" t="s">
        <v>1479</v>
      </c>
      <c r="H103" s="234">
        <v>1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236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236</v>
      </c>
      <c r="BM103" s="241" t="s">
        <v>3938</v>
      </c>
    </row>
    <row r="104" s="12" customFormat="1" ht="22.8" customHeight="1">
      <c r="A104" s="12"/>
      <c r="B104" s="214"/>
      <c r="C104" s="215"/>
      <c r="D104" s="216" t="s">
        <v>81</v>
      </c>
      <c r="E104" s="228" t="s">
        <v>1757</v>
      </c>
      <c r="F104" s="228" t="s">
        <v>3232</v>
      </c>
      <c r="G104" s="215"/>
      <c r="H104" s="215"/>
      <c r="I104" s="218"/>
      <c r="J104" s="229">
        <f>BK104</f>
        <v>0</v>
      </c>
      <c r="K104" s="215"/>
      <c r="L104" s="220"/>
      <c r="M104" s="221"/>
      <c r="N104" s="222"/>
      <c r="O104" s="222"/>
      <c r="P104" s="223">
        <f>SUM(P105:P116)</f>
        <v>0</v>
      </c>
      <c r="Q104" s="222"/>
      <c r="R104" s="223">
        <f>SUM(R105:R116)</f>
        <v>0</v>
      </c>
      <c r="S104" s="222"/>
      <c r="T104" s="224">
        <f>SUM(T105:T116)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89</v>
      </c>
      <c r="AT104" s="226" t="s">
        <v>81</v>
      </c>
      <c r="AU104" s="226" t="s">
        <v>89</v>
      </c>
      <c r="AY104" s="225" t="s">
        <v>280</v>
      </c>
      <c r="BK104" s="227">
        <f>SUM(BK105:BK116)</f>
        <v>0</v>
      </c>
    </row>
    <row r="105" s="2" customFormat="1" ht="16.5" customHeight="1">
      <c r="A105" s="41"/>
      <c r="B105" s="42"/>
      <c r="C105" s="230" t="s">
        <v>363</v>
      </c>
      <c r="D105" s="230" t="s">
        <v>282</v>
      </c>
      <c r="E105" s="231" t="s">
        <v>3233</v>
      </c>
      <c r="F105" s="232" t="s">
        <v>3234</v>
      </c>
      <c r="G105" s="233" t="s">
        <v>218</v>
      </c>
      <c r="H105" s="234">
        <v>180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236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236</v>
      </c>
      <c r="BM105" s="241" t="s">
        <v>428</v>
      </c>
    </row>
    <row r="106" s="2" customFormat="1" ht="16.5" customHeight="1">
      <c r="A106" s="41"/>
      <c r="B106" s="42"/>
      <c r="C106" s="230" t="s">
        <v>8</v>
      </c>
      <c r="D106" s="230" t="s">
        <v>282</v>
      </c>
      <c r="E106" s="231" t="s">
        <v>3235</v>
      </c>
      <c r="F106" s="232" t="s">
        <v>3236</v>
      </c>
      <c r="G106" s="233" t="s">
        <v>3237</v>
      </c>
      <c r="H106" s="234">
        <v>0.29999999999999999</v>
      </c>
      <c r="I106" s="235"/>
      <c r="J106" s="236">
        <f>ROUND(I106*H106,2)</f>
        <v>0</v>
      </c>
      <c r="K106" s="232" t="s">
        <v>44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236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236</v>
      </c>
      <c r="BM106" s="241" t="s">
        <v>437</v>
      </c>
    </row>
    <row r="107" s="2" customFormat="1" ht="16.5" customHeight="1">
      <c r="A107" s="41"/>
      <c r="B107" s="42"/>
      <c r="C107" s="230" t="s">
        <v>374</v>
      </c>
      <c r="D107" s="230" t="s">
        <v>282</v>
      </c>
      <c r="E107" s="231" t="s">
        <v>3238</v>
      </c>
      <c r="F107" s="232" t="s">
        <v>3239</v>
      </c>
      <c r="G107" s="233" t="s">
        <v>235</v>
      </c>
      <c r="H107" s="234">
        <v>0.80000000000000004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236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236</v>
      </c>
      <c r="BM107" s="241" t="s">
        <v>445</v>
      </c>
    </row>
    <row r="108" s="2" customFormat="1" ht="16.5" customHeight="1">
      <c r="A108" s="41"/>
      <c r="B108" s="42"/>
      <c r="C108" s="230" t="s">
        <v>378</v>
      </c>
      <c r="D108" s="230" t="s">
        <v>282</v>
      </c>
      <c r="E108" s="231" t="s">
        <v>3240</v>
      </c>
      <c r="F108" s="232" t="s">
        <v>3241</v>
      </c>
      <c r="G108" s="233" t="s">
        <v>235</v>
      </c>
      <c r="H108" s="234">
        <v>0.80000000000000004</v>
      </c>
      <c r="I108" s="235"/>
      <c r="J108" s="236">
        <f>ROUND(I108*H108,2)</f>
        <v>0</v>
      </c>
      <c r="K108" s="232" t="s">
        <v>44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236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236</v>
      </c>
      <c r="BM108" s="241" t="s">
        <v>455</v>
      </c>
    </row>
    <row r="109" s="2" customFormat="1" ht="16.5" customHeight="1">
      <c r="A109" s="41"/>
      <c r="B109" s="42"/>
      <c r="C109" s="230" t="s">
        <v>384</v>
      </c>
      <c r="D109" s="230" t="s">
        <v>282</v>
      </c>
      <c r="E109" s="231" t="s">
        <v>3242</v>
      </c>
      <c r="F109" s="232" t="s">
        <v>3243</v>
      </c>
      <c r="G109" s="233" t="s">
        <v>218</v>
      </c>
      <c r="H109" s="234">
        <v>293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236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236</v>
      </c>
      <c r="BM109" s="241" t="s">
        <v>466</v>
      </c>
    </row>
    <row r="110" s="2" customFormat="1" ht="16.5" customHeight="1">
      <c r="A110" s="41"/>
      <c r="B110" s="42"/>
      <c r="C110" s="230" t="s">
        <v>388</v>
      </c>
      <c r="D110" s="230" t="s">
        <v>282</v>
      </c>
      <c r="E110" s="231" t="s">
        <v>3246</v>
      </c>
      <c r="F110" s="232" t="s">
        <v>3247</v>
      </c>
      <c r="G110" s="233" t="s">
        <v>235</v>
      </c>
      <c r="H110" s="234">
        <v>147</v>
      </c>
      <c r="I110" s="235"/>
      <c r="J110" s="236">
        <f>ROUND(I110*H110,2)</f>
        <v>0</v>
      </c>
      <c r="K110" s="232" t="s">
        <v>44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236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236</v>
      </c>
      <c r="BM110" s="241" t="s">
        <v>478</v>
      </c>
    </row>
    <row r="111" s="2" customFormat="1" ht="16.5" customHeight="1">
      <c r="A111" s="41"/>
      <c r="B111" s="42"/>
      <c r="C111" s="230" t="s">
        <v>394</v>
      </c>
      <c r="D111" s="230" t="s">
        <v>282</v>
      </c>
      <c r="E111" s="231" t="s">
        <v>3248</v>
      </c>
      <c r="F111" s="232" t="s">
        <v>3249</v>
      </c>
      <c r="G111" s="233" t="s">
        <v>218</v>
      </c>
      <c r="H111" s="234">
        <v>293</v>
      </c>
      <c r="I111" s="235"/>
      <c r="J111" s="236">
        <f>ROUND(I111*H111,2)</f>
        <v>0</v>
      </c>
      <c r="K111" s="232" t="s">
        <v>44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236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236</v>
      </c>
      <c r="BM111" s="241" t="s">
        <v>489</v>
      </c>
    </row>
    <row r="112" s="2" customFormat="1" ht="16.5" customHeight="1">
      <c r="A112" s="41"/>
      <c r="B112" s="42"/>
      <c r="C112" s="230" t="s">
        <v>7</v>
      </c>
      <c r="D112" s="230" t="s">
        <v>282</v>
      </c>
      <c r="E112" s="231" t="s">
        <v>3250</v>
      </c>
      <c r="F112" s="232" t="s">
        <v>3251</v>
      </c>
      <c r="G112" s="233" t="s">
        <v>1677</v>
      </c>
      <c r="H112" s="234">
        <v>65</v>
      </c>
      <c r="I112" s="235"/>
      <c r="J112" s="236">
        <f>ROUND(I112*H112,2)</f>
        <v>0</v>
      </c>
      <c r="K112" s="232" t="s">
        <v>44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236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236</v>
      </c>
      <c r="BM112" s="241" t="s">
        <v>497</v>
      </c>
    </row>
    <row r="113" s="2" customFormat="1" ht="16.5" customHeight="1">
      <c r="A113" s="41"/>
      <c r="B113" s="42"/>
      <c r="C113" s="230" t="s">
        <v>403</v>
      </c>
      <c r="D113" s="230" t="s">
        <v>282</v>
      </c>
      <c r="E113" s="231" t="s">
        <v>3252</v>
      </c>
      <c r="F113" s="232" t="s">
        <v>3253</v>
      </c>
      <c r="G113" s="233" t="s">
        <v>218</v>
      </c>
      <c r="H113" s="234">
        <v>293</v>
      </c>
      <c r="I113" s="235"/>
      <c r="J113" s="236">
        <f>ROUND(I113*H113,2)</f>
        <v>0</v>
      </c>
      <c r="K113" s="232" t="s">
        <v>44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236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236</v>
      </c>
      <c r="BM113" s="241" t="s">
        <v>508</v>
      </c>
    </row>
    <row r="114" s="2" customFormat="1" ht="16.5" customHeight="1">
      <c r="A114" s="41"/>
      <c r="B114" s="42"/>
      <c r="C114" s="230" t="s">
        <v>410</v>
      </c>
      <c r="D114" s="230" t="s">
        <v>282</v>
      </c>
      <c r="E114" s="231" t="s">
        <v>3254</v>
      </c>
      <c r="F114" s="232" t="s">
        <v>3255</v>
      </c>
      <c r="G114" s="233" t="s">
        <v>218</v>
      </c>
      <c r="H114" s="234">
        <v>293</v>
      </c>
      <c r="I114" s="235"/>
      <c r="J114" s="236">
        <f>ROUND(I114*H114,2)</f>
        <v>0</v>
      </c>
      <c r="K114" s="232" t="s">
        <v>44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236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236</v>
      </c>
      <c r="BM114" s="241" t="s">
        <v>521</v>
      </c>
    </row>
    <row r="115" s="2" customFormat="1" ht="16.5" customHeight="1">
      <c r="A115" s="41"/>
      <c r="B115" s="42"/>
      <c r="C115" s="230" t="s">
        <v>415</v>
      </c>
      <c r="D115" s="230" t="s">
        <v>282</v>
      </c>
      <c r="E115" s="231" t="s">
        <v>3256</v>
      </c>
      <c r="F115" s="232" t="s">
        <v>3257</v>
      </c>
      <c r="G115" s="233" t="s">
        <v>235</v>
      </c>
      <c r="H115" s="234">
        <v>29.5</v>
      </c>
      <c r="I115" s="235"/>
      <c r="J115" s="236">
        <f>ROUND(I115*H115,2)</f>
        <v>0</v>
      </c>
      <c r="K115" s="232" t="s">
        <v>44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236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236</v>
      </c>
      <c r="BM115" s="241" t="s">
        <v>531</v>
      </c>
    </row>
    <row r="116" s="2" customFormat="1" ht="16.5" customHeight="1">
      <c r="A116" s="41"/>
      <c r="B116" s="42"/>
      <c r="C116" s="230" t="s">
        <v>422</v>
      </c>
      <c r="D116" s="230" t="s">
        <v>282</v>
      </c>
      <c r="E116" s="231" t="s">
        <v>3258</v>
      </c>
      <c r="F116" s="232" t="s">
        <v>3259</v>
      </c>
      <c r="G116" s="233" t="s">
        <v>1479</v>
      </c>
      <c r="H116" s="234">
        <v>1</v>
      </c>
      <c r="I116" s="235"/>
      <c r="J116" s="236">
        <f>ROUND(I116*H116,2)</f>
        <v>0</v>
      </c>
      <c r="K116" s="232" t="s">
        <v>44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236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236</v>
      </c>
      <c r="BM116" s="241" t="s">
        <v>3939</v>
      </c>
    </row>
    <row r="117" s="12" customFormat="1" ht="22.8" customHeight="1">
      <c r="A117" s="12"/>
      <c r="B117" s="214"/>
      <c r="C117" s="215"/>
      <c r="D117" s="216" t="s">
        <v>81</v>
      </c>
      <c r="E117" s="228" t="s">
        <v>1873</v>
      </c>
      <c r="F117" s="228" t="s">
        <v>1758</v>
      </c>
      <c r="G117" s="215"/>
      <c r="H117" s="215"/>
      <c r="I117" s="218"/>
      <c r="J117" s="229">
        <f>BK117</f>
        <v>0</v>
      </c>
      <c r="K117" s="215"/>
      <c r="L117" s="220"/>
      <c r="M117" s="221"/>
      <c r="N117" s="222"/>
      <c r="O117" s="222"/>
      <c r="P117" s="223">
        <f>SUM(P118:P128)</f>
        <v>0</v>
      </c>
      <c r="Q117" s="222"/>
      <c r="R117" s="223">
        <f>SUM(R118:R128)</f>
        <v>0</v>
      </c>
      <c r="S117" s="222"/>
      <c r="T117" s="224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5" t="s">
        <v>297</v>
      </c>
      <c r="AT117" s="226" t="s">
        <v>81</v>
      </c>
      <c r="AU117" s="226" t="s">
        <v>89</v>
      </c>
      <c r="AY117" s="225" t="s">
        <v>280</v>
      </c>
      <c r="BK117" s="227">
        <f>SUM(BK118:BK128)</f>
        <v>0</v>
      </c>
    </row>
    <row r="118" s="2" customFormat="1" ht="16.5" customHeight="1">
      <c r="A118" s="41"/>
      <c r="B118" s="42"/>
      <c r="C118" s="266" t="s">
        <v>428</v>
      </c>
      <c r="D118" s="266" t="s">
        <v>329</v>
      </c>
      <c r="E118" s="267" t="s">
        <v>2420</v>
      </c>
      <c r="F118" s="268" t="s">
        <v>3261</v>
      </c>
      <c r="G118" s="269" t="s">
        <v>1677</v>
      </c>
      <c r="H118" s="270">
        <v>1</v>
      </c>
      <c r="I118" s="271"/>
      <c r="J118" s="272">
        <f>ROUND(I118*H118,2)</f>
        <v>0</v>
      </c>
      <c r="K118" s="268" t="s">
        <v>44</v>
      </c>
      <c r="L118" s="273"/>
      <c r="M118" s="274" t="s">
        <v>44</v>
      </c>
      <c r="N118" s="275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947</v>
      </c>
      <c r="AT118" s="241" t="s">
        <v>329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947</v>
      </c>
      <c r="BM118" s="241" t="s">
        <v>541</v>
      </c>
    </row>
    <row r="119" s="2" customFormat="1" ht="16.5" customHeight="1">
      <c r="A119" s="41"/>
      <c r="B119" s="42"/>
      <c r="C119" s="266" t="s">
        <v>433</v>
      </c>
      <c r="D119" s="266" t="s">
        <v>329</v>
      </c>
      <c r="E119" s="267" t="s">
        <v>3262</v>
      </c>
      <c r="F119" s="268" t="s">
        <v>3228</v>
      </c>
      <c r="G119" s="269" t="s">
        <v>1677</v>
      </c>
      <c r="H119" s="270">
        <v>214</v>
      </c>
      <c r="I119" s="271"/>
      <c r="J119" s="272">
        <f>ROUND(I119*H119,2)</f>
        <v>0</v>
      </c>
      <c r="K119" s="268" t="s">
        <v>44</v>
      </c>
      <c r="L119" s="273"/>
      <c r="M119" s="274" t="s">
        <v>44</v>
      </c>
      <c r="N119" s="275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947</v>
      </c>
      <c r="AT119" s="241" t="s">
        <v>329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947</v>
      </c>
      <c r="BM119" s="241" t="s">
        <v>551</v>
      </c>
    </row>
    <row r="120" s="2" customFormat="1" ht="16.5" customHeight="1">
      <c r="A120" s="41"/>
      <c r="B120" s="42"/>
      <c r="C120" s="266" t="s">
        <v>437</v>
      </c>
      <c r="D120" s="266" t="s">
        <v>329</v>
      </c>
      <c r="E120" s="267" t="s">
        <v>3940</v>
      </c>
      <c r="F120" s="268" t="s">
        <v>3941</v>
      </c>
      <c r="G120" s="269" t="s">
        <v>218</v>
      </c>
      <c r="H120" s="270">
        <v>290</v>
      </c>
      <c r="I120" s="271"/>
      <c r="J120" s="272">
        <f>ROUND(I120*H120,2)</f>
        <v>0</v>
      </c>
      <c r="K120" s="268" t="s">
        <v>44</v>
      </c>
      <c r="L120" s="273"/>
      <c r="M120" s="274" t="s">
        <v>44</v>
      </c>
      <c r="N120" s="275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947</v>
      </c>
      <c r="AT120" s="241" t="s">
        <v>329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947</v>
      </c>
      <c r="BM120" s="241" t="s">
        <v>561</v>
      </c>
    </row>
    <row r="121" s="2" customFormat="1" ht="16.5" customHeight="1">
      <c r="A121" s="41"/>
      <c r="B121" s="42"/>
      <c r="C121" s="266" t="s">
        <v>441</v>
      </c>
      <c r="D121" s="266" t="s">
        <v>329</v>
      </c>
      <c r="E121" s="267" t="s">
        <v>1841</v>
      </c>
      <c r="F121" s="268" t="s">
        <v>3942</v>
      </c>
      <c r="G121" s="269" t="s">
        <v>218</v>
      </c>
      <c r="H121" s="270">
        <v>35</v>
      </c>
      <c r="I121" s="271"/>
      <c r="J121" s="272">
        <f>ROUND(I121*H121,2)</f>
        <v>0</v>
      </c>
      <c r="K121" s="268" t="s">
        <v>44</v>
      </c>
      <c r="L121" s="273"/>
      <c r="M121" s="274" t="s">
        <v>44</v>
      </c>
      <c r="N121" s="275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947</v>
      </c>
      <c r="AT121" s="241" t="s">
        <v>329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947</v>
      </c>
      <c r="BM121" s="241" t="s">
        <v>571</v>
      </c>
    </row>
    <row r="122" s="2" customFormat="1" ht="16.5" customHeight="1">
      <c r="A122" s="41"/>
      <c r="B122" s="42"/>
      <c r="C122" s="266" t="s">
        <v>445</v>
      </c>
      <c r="D122" s="266" t="s">
        <v>329</v>
      </c>
      <c r="E122" s="267" t="s">
        <v>3943</v>
      </c>
      <c r="F122" s="268" t="s">
        <v>3944</v>
      </c>
      <c r="G122" s="269" t="s">
        <v>218</v>
      </c>
      <c r="H122" s="270">
        <v>290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947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947</v>
      </c>
      <c r="BM122" s="241" t="s">
        <v>581</v>
      </c>
    </row>
    <row r="123" s="2" customFormat="1" ht="16.5" customHeight="1">
      <c r="A123" s="41"/>
      <c r="B123" s="42"/>
      <c r="C123" s="266" t="s">
        <v>449</v>
      </c>
      <c r="D123" s="266" t="s">
        <v>329</v>
      </c>
      <c r="E123" s="267" t="s">
        <v>3265</v>
      </c>
      <c r="F123" s="268" t="s">
        <v>3266</v>
      </c>
      <c r="G123" s="269" t="s">
        <v>218</v>
      </c>
      <c r="H123" s="270">
        <v>214</v>
      </c>
      <c r="I123" s="271"/>
      <c r="J123" s="272">
        <f>ROUND(I123*H123,2)</f>
        <v>0</v>
      </c>
      <c r="K123" s="268" t="s">
        <v>44</v>
      </c>
      <c r="L123" s="273"/>
      <c r="M123" s="274" t="s">
        <v>44</v>
      </c>
      <c r="N123" s="275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947</v>
      </c>
      <c r="AT123" s="241" t="s">
        <v>329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947</v>
      </c>
      <c r="BM123" s="241" t="s">
        <v>594</v>
      </c>
    </row>
    <row r="124" s="2" customFormat="1" ht="16.5" customHeight="1">
      <c r="A124" s="41"/>
      <c r="B124" s="42"/>
      <c r="C124" s="266" t="s">
        <v>455</v>
      </c>
      <c r="D124" s="266" t="s">
        <v>329</v>
      </c>
      <c r="E124" s="267" t="s">
        <v>3267</v>
      </c>
      <c r="F124" s="268" t="s">
        <v>3268</v>
      </c>
      <c r="G124" s="269" t="s">
        <v>235</v>
      </c>
      <c r="H124" s="270">
        <v>29.5</v>
      </c>
      <c r="I124" s="271"/>
      <c r="J124" s="272">
        <f>ROUND(I124*H124,2)</f>
        <v>0</v>
      </c>
      <c r="K124" s="268" t="s">
        <v>44</v>
      </c>
      <c r="L124" s="273"/>
      <c r="M124" s="274" t="s">
        <v>44</v>
      </c>
      <c r="N124" s="275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947</v>
      </c>
      <c r="AT124" s="241" t="s">
        <v>329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947</v>
      </c>
      <c r="BM124" s="241" t="s">
        <v>604</v>
      </c>
    </row>
    <row r="125" s="2" customFormat="1" ht="16.5" customHeight="1">
      <c r="A125" s="41"/>
      <c r="B125" s="42"/>
      <c r="C125" s="266" t="s">
        <v>461</v>
      </c>
      <c r="D125" s="266" t="s">
        <v>329</v>
      </c>
      <c r="E125" s="267" t="s">
        <v>3269</v>
      </c>
      <c r="F125" s="268" t="s">
        <v>3270</v>
      </c>
      <c r="G125" s="269" t="s">
        <v>218</v>
      </c>
      <c r="H125" s="270">
        <v>293</v>
      </c>
      <c r="I125" s="271"/>
      <c r="J125" s="272">
        <f>ROUND(I125*H125,2)</f>
        <v>0</v>
      </c>
      <c r="K125" s="268" t="s">
        <v>44</v>
      </c>
      <c r="L125" s="273"/>
      <c r="M125" s="274" t="s">
        <v>44</v>
      </c>
      <c r="N125" s="275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947</v>
      </c>
      <c r="AT125" s="241" t="s">
        <v>329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947</v>
      </c>
      <c r="BM125" s="241" t="s">
        <v>620</v>
      </c>
    </row>
    <row r="126" s="2" customFormat="1" ht="16.5" customHeight="1">
      <c r="A126" s="41"/>
      <c r="B126" s="42"/>
      <c r="C126" s="266" t="s">
        <v>466</v>
      </c>
      <c r="D126" s="266" t="s">
        <v>329</v>
      </c>
      <c r="E126" s="267" t="s">
        <v>3271</v>
      </c>
      <c r="F126" s="268" t="s">
        <v>3234</v>
      </c>
      <c r="G126" s="269" t="s">
        <v>218</v>
      </c>
      <c r="H126" s="270">
        <v>180</v>
      </c>
      <c r="I126" s="271"/>
      <c r="J126" s="272">
        <f>ROUND(I126*H126,2)</f>
        <v>0</v>
      </c>
      <c r="K126" s="268" t="s">
        <v>44</v>
      </c>
      <c r="L126" s="273"/>
      <c r="M126" s="274" t="s">
        <v>44</v>
      </c>
      <c r="N126" s="275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947</v>
      </c>
      <c r="AT126" s="241" t="s">
        <v>329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947</v>
      </c>
      <c r="BM126" s="241" t="s">
        <v>236</v>
      </c>
    </row>
    <row r="127" s="2" customFormat="1" ht="16.5" customHeight="1">
      <c r="A127" s="41"/>
      <c r="B127" s="42"/>
      <c r="C127" s="230" t="s">
        <v>471</v>
      </c>
      <c r="D127" s="230" t="s">
        <v>282</v>
      </c>
      <c r="E127" s="231" t="s">
        <v>1855</v>
      </c>
      <c r="F127" s="232" t="s">
        <v>1856</v>
      </c>
      <c r="G127" s="233" t="s">
        <v>1479</v>
      </c>
      <c r="H127" s="234">
        <v>1</v>
      </c>
      <c r="I127" s="235"/>
      <c r="J127" s="236">
        <f>ROUND(I127*H127,2)</f>
        <v>0</v>
      </c>
      <c r="K127" s="232" t="s">
        <v>44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947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947</v>
      </c>
      <c r="BM127" s="241" t="s">
        <v>3945</v>
      </c>
    </row>
    <row r="128" s="2" customFormat="1" ht="16.5" customHeight="1">
      <c r="A128" s="41"/>
      <c r="B128" s="42"/>
      <c r="C128" s="230" t="s">
        <v>478</v>
      </c>
      <c r="D128" s="230" t="s">
        <v>282</v>
      </c>
      <c r="E128" s="231" t="s">
        <v>1858</v>
      </c>
      <c r="F128" s="232" t="s">
        <v>1859</v>
      </c>
      <c r="G128" s="233" t="s">
        <v>1479</v>
      </c>
      <c r="H128" s="234">
        <v>1</v>
      </c>
      <c r="I128" s="235"/>
      <c r="J128" s="236">
        <f>ROUND(I128*H128,2)</f>
        <v>0</v>
      </c>
      <c r="K128" s="232" t="s">
        <v>44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947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947</v>
      </c>
      <c r="BM128" s="241" t="s">
        <v>3946</v>
      </c>
    </row>
    <row r="129" s="12" customFormat="1" ht="25.92" customHeight="1">
      <c r="A129" s="12"/>
      <c r="B129" s="214"/>
      <c r="C129" s="215"/>
      <c r="D129" s="216" t="s">
        <v>81</v>
      </c>
      <c r="E129" s="217" t="s">
        <v>196</v>
      </c>
      <c r="F129" s="217" t="s">
        <v>2837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P130+P132+P134+P136</f>
        <v>0</v>
      </c>
      <c r="Q129" s="222"/>
      <c r="R129" s="223">
        <f>R130+R132+R134+R136</f>
        <v>0</v>
      </c>
      <c r="S129" s="222"/>
      <c r="T129" s="224">
        <f>T130+T132+T134+T136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307</v>
      </c>
      <c r="AT129" s="226" t="s">
        <v>81</v>
      </c>
      <c r="AU129" s="226" t="s">
        <v>82</v>
      </c>
      <c r="AY129" s="225" t="s">
        <v>280</v>
      </c>
      <c r="BK129" s="227">
        <f>BK130+BK132+BK134+BK136</f>
        <v>0</v>
      </c>
    </row>
    <row r="130" s="12" customFormat="1" ht="22.8" customHeight="1">
      <c r="A130" s="12"/>
      <c r="B130" s="214"/>
      <c r="C130" s="215"/>
      <c r="D130" s="216" t="s">
        <v>81</v>
      </c>
      <c r="E130" s="228" t="s">
        <v>2846</v>
      </c>
      <c r="F130" s="228" t="s">
        <v>2847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P131</f>
        <v>0</v>
      </c>
      <c r="Q130" s="222"/>
      <c r="R130" s="223">
        <f>R131</f>
        <v>0</v>
      </c>
      <c r="S130" s="222"/>
      <c r="T130" s="22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307</v>
      </c>
      <c r="AT130" s="226" t="s">
        <v>81</v>
      </c>
      <c r="AU130" s="226" t="s">
        <v>89</v>
      </c>
      <c r="AY130" s="225" t="s">
        <v>280</v>
      </c>
      <c r="BK130" s="227">
        <f>BK131</f>
        <v>0</v>
      </c>
    </row>
    <row r="131" s="2" customFormat="1" ht="16.5" customHeight="1">
      <c r="A131" s="41"/>
      <c r="B131" s="42"/>
      <c r="C131" s="230" t="s">
        <v>484</v>
      </c>
      <c r="D131" s="230" t="s">
        <v>282</v>
      </c>
      <c r="E131" s="231" t="s">
        <v>3274</v>
      </c>
      <c r="F131" s="232" t="s">
        <v>2847</v>
      </c>
      <c r="G131" s="233" t="s">
        <v>1479</v>
      </c>
      <c r="H131" s="234">
        <v>1</v>
      </c>
      <c r="I131" s="235"/>
      <c r="J131" s="236">
        <f>ROUND(I131*H131,2)</f>
        <v>0</v>
      </c>
      <c r="K131" s="232" t="s">
        <v>285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3275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3275</v>
      </c>
      <c r="BM131" s="241" t="s">
        <v>3947</v>
      </c>
    </row>
    <row r="132" s="12" customFormat="1" ht="22.8" customHeight="1">
      <c r="A132" s="12"/>
      <c r="B132" s="214"/>
      <c r="C132" s="215"/>
      <c r="D132" s="216" t="s">
        <v>81</v>
      </c>
      <c r="E132" s="228" t="s">
        <v>2854</v>
      </c>
      <c r="F132" s="228" t="s">
        <v>2855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P133</f>
        <v>0</v>
      </c>
      <c r="Q132" s="222"/>
      <c r="R132" s="223">
        <f>R133</f>
        <v>0</v>
      </c>
      <c r="S132" s="222"/>
      <c r="T132" s="224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307</v>
      </c>
      <c r="AT132" s="226" t="s">
        <v>81</v>
      </c>
      <c r="AU132" s="226" t="s">
        <v>89</v>
      </c>
      <c r="AY132" s="225" t="s">
        <v>280</v>
      </c>
      <c r="BK132" s="227">
        <f>BK133</f>
        <v>0</v>
      </c>
    </row>
    <row r="133" s="2" customFormat="1" ht="16.5" customHeight="1">
      <c r="A133" s="41"/>
      <c r="B133" s="42"/>
      <c r="C133" s="230" t="s">
        <v>489</v>
      </c>
      <c r="D133" s="230" t="s">
        <v>282</v>
      </c>
      <c r="E133" s="231" t="s">
        <v>3277</v>
      </c>
      <c r="F133" s="232" t="s">
        <v>2855</v>
      </c>
      <c r="G133" s="233" t="s">
        <v>1479</v>
      </c>
      <c r="H133" s="234">
        <v>1</v>
      </c>
      <c r="I133" s="235"/>
      <c r="J133" s="236">
        <f>ROUND(I133*H133,2)</f>
        <v>0</v>
      </c>
      <c r="K133" s="232" t="s">
        <v>285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3275</v>
      </c>
      <c r="AT133" s="241" t="s">
        <v>282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3275</v>
      </c>
      <c r="BM133" s="241" t="s">
        <v>3948</v>
      </c>
    </row>
    <row r="134" s="12" customFormat="1" ht="22.8" customHeight="1">
      <c r="A134" s="12"/>
      <c r="B134" s="214"/>
      <c r="C134" s="215"/>
      <c r="D134" s="216" t="s">
        <v>81</v>
      </c>
      <c r="E134" s="228" t="s">
        <v>3279</v>
      </c>
      <c r="F134" s="228" t="s">
        <v>3280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P135</f>
        <v>0</v>
      </c>
      <c r="Q134" s="222"/>
      <c r="R134" s="223">
        <f>R135</f>
        <v>0</v>
      </c>
      <c r="S134" s="222"/>
      <c r="T134" s="22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307</v>
      </c>
      <c r="AT134" s="226" t="s">
        <v>81</v>
      </c>
      <c r="AU134" s="226" t="s">
        <v>89</v>
      </c>
      <c r="AY134" s="225" t="s">
        <v>280</v>
      </c>
      <c r="BK134" s="227">
        <f>BK135</f>
        <v>0</v>
      </c>
    </row>
    <row r="135" s="2" customFormat="1" ht="16.5" customHeight="1">
      <c r="A135" s="41"/>
      <c r="B135" s="42"/>
      <c r="C135" s="230" t="s">
        <v>493</v>
      </c>
      <c r="D135" s="230" t="s">
        <v>282</v>
      </c>
      <c r="E135" s="231" t="s">
        <v>3281</v>
      </c>
      <c r="F135" s="232" t="s">
        <v>3280</v>
      </c>
      <c r="G135" s="233" t="s">
        <v>1479</v>
      </c>
      <c r="H135" s="234">
        <v>1</v>
      </c>
      <c r="I135" s="235"/>
      <c r="J135" s="236">
        <f>ROUND(I135*H135,2)</f>
        <v>0</v>
      </c>
      <c r="K135" s="232" t="s">
        <v>285</v>
      </c>
      <c r="L135" s="47"/>
      <c r="M135" s="237" t="s">
        <v>44</v>
      </c>
      <c r="N135" s="238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3275</v>
      </c>
      <c r="AT135" s="241" t="s">
        <v>282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3275</v>
      </c>
      <c r="BM135" s="241" t="s">
        <v>3949</v>
      </c>
    </row>
    <row r="136" s="12" customFormat="1" ht="22.8" customHeight="1">
      <c r="A136" s="12"/>
      <c r="B136" s="214"/>
      <c r="C136" s="215"/>
      <c r="D136" s="216" t="s">
        <v>81</v>
      </c>
      <c r="E136" s="228" t="s">
        <v>3283</v>
      </c>
      <c r="F136" s="228" t="s">
        <v>3193</v>
      </c>
      <c r="G136" s="215"/>
      <c r="H136" s="215"/>
      <c r="I136" s="218"/>
      <c r="J136" s="229">
        <f>BK136</f>
        <v>0</v>
      </c>
      <c r="K136" s="215"/>
      <c r="L136" s="220"/>
      <c r="M136" s="221"/>
      <c r="N136" s="222"/>
      <c r="O136" s="222"/>
      <c r="P136" s="223">
        <f>P137</f>
        <v>0</v>
      </c>
      <c r="Q136" s="222"/>
      <c r="R136" s="223">
        <f>R137</f>
        <v>0</v>
      </c>
      <c r="S136" s="222"/>
      <c r="T136" s="224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5" t="s">
        <v>307</v>
      </c>
      <c r="AT136" s="226" t="s">
        <v>81</v>
      </c>
      <c r="AU136" s="226" t="s">
        <v>89</v>
      </c>
      <c r="AY136" s="225" t="s">
        <v>280</v>
      </c>
      <c r="BK136" s="227">
        <f>BK137</f>
        <v>0</v>
      </c>
    </row>
    <row r="137" s="2" customFormat="1" ht="16.5" customHeight="1">
      <c r="A137" s="41"/>
      <c r="B137" s="42"/>
      <c r="C137" s="230" t="s">
        <v>497</v>
      </c>
      <c r="D137" s="230" t="s">
        <v>282</v>
      </c>
      <c r="E137" s="231" t="s">
        <v>3284</v>
      </c>
      <c r="F137" s="232" t="s">
        <v>3193</v>
      </c>
      <c r="G137" s="233" t="s">
        <v>1479</v>
      </c>
      <c r="H137" s="234">
        <v>1</v>
      </c>
      <c r="I137" s="235"/>
      <c r="J137" s="236">
        <f>ROUND(I137*H137,2)</f>
        <v>0</v>
      </c>
      <c r="K137" s="232" t="s">
        <v>285</v>
      </c>
      <c r="L137" s="47"/>
      <c r="M137" s="304" t="s">
        <v>44</v>
      </c>
      <c r="N137" s="305" t="s">
        <v>53</v>
      </c>
      <c r="O137" s="306"/>
      <c r="P137" s="307">
        <f>O137*H137</f>
        <v>0</v>
      </c>
      <c r="Q137" s="307">
        <v>0</v>
      </c>
      <c r="R137" s="307">
        <f>Q137*H137</f>
        <v>0</v>
      </c>
      <c r="S137" s="307">
        <v>0</v>
      </c>
      <c r="T137" s="308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3275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3275</v>
      </c>
      <c r="BM137" s="241" t="s">
        <v>3950</v>
      </c>
    </row>
    <row r="138" s="2" customFormat="1" ht="6.96" customHeight="1">
      <c r="A138" s="41"/>
      <c r="B138" s="62"/>
      <c r="C138" s="63"/>
      <c r="D138" s="63"/>
      <c r="E138" s="63"/>
      <c r="F138" s="63"/>
      <c r="G138" s="63"/>
      <c r="H138" s="63"/>
      <c r="I138" s="179"/>
      <c r="J138" s="63"/>
      <c r="K138" s="63"/>
      <c r="L138" s="47"/>
      <c r="M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</sheetData>
  <sheetProtection sheet="1" autoFilter="0" formatColumns="0" formatRows="0" objects="1" scenarios="1" spinCount="100000" saltValue="Bh8qBBIO9HuQ/3B/fbKsmfhs3niv5RiGkgyBh6uxdBQFge5mG9Lj1s/DDkSA1Euh4WOEU1E2NAOP6tgcfNFs2g==" hashValue="O+Tnl/H1EvNxB3H+dfr69ScE6r/01T15CdMsacene0Ijy+MgSmWxAmXgcmRLn7fD0o95ttPd9h1TlX1EWFG9vg==" algorithmName="SHA-512" password="CC35"/>
  <autoFilter ref="C87:K13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3951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44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ROUND(J88,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ROUND((SUM(BE88:BE126)),  2)</f>
        <v>0</v>
      </c>
      <c r="G33" s="41"/>
      <c r="H33" s="41"/>
      <c r="I33" s="168">
        <v>0.20999999999999999</v>
      </c>
      <c r="J33" s="167">
        <f>ROUND(((SUM(BE88:BE126))*I33),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ROUND((SUM(BF88:BF126)),  2)</f>
        <v>0</v>
      </c>
      <c r="G34" s="41"/>
      <c r="H34" s="41"/>
      <c r="I34" s="168">
        <v>0.14999999999999999</v>
      </c>
      <c r="J34" s="167">
        <f>ROUND(((SUM(BF88:BF126))*I34),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ROUND((SUM(BG88:BG126)),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ROUND((SUM(BH88:BH126)),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ROUND((SUM(BI88:BI126)),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SO44 - Areálový slaboproud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J88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1670</v>
      </c>
      <c r="E60" s="192"/>
      <c r="F60" s="192"/>
      <c r="G60" s="192"/>
      <c r="H60" s="192"/>
      <c r="I60" s="193"/>
      <c r="J60" s="194">
        <f>J89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1671</v>
      </c>
      <c r="E61" s="198"/>
      <c r="F61" s="198"/>
      <c r="G61" s="198"/>
      <c r="H61" s="198"/>
      <c r="I61" s="199"/>
      <c r="J61" s="200">
        <f>J90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3208</v>
      </c>
      <c r="E62" s="198"/>
      <c r="F62" s="198"/>
      <c r="G62" s="198"/>
      <c r="H62" s="198"/>
      <c r="I62" s="199"/>
      <c r="J62" s="200">
        <f>J98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3209</v>
      </c>
      <c r="E63" s="198"/>
      <c r="F63" s="198"/>
      <c r="G63" s="198"/>
      <c r="H63" s="198"/>
      <c r="I63" s="199"/>
      <c r="J63" s="200">
        <f>J110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9"/>
      <c r="C64" s="190"/>
      <c r="D64" s="191" t="s">
        <v>2733</v>
      </c>
      <c r="E64" s="192"/>
      <c r="F64" s="192"/>
      <c r="G64" s="192"/>
      <c r="H64" s="192"/>
      <c r="I64" s="193"/>
      <c r="J64" s="194">
        <f>J118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2735</v>
      </c>
      <c r="E65" s="198"/>
      <c r="F65" s="198"/>
      <c r="G65" s="198"/>
      <c r="H65" s="198"/>
      <c r="I65" s="199"/>
      <c r="J65" s="200">
        <f>J119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2736</v>
      </c>
      <c r="E66" s="198"/>
      <c r="F66" s="198"/>
      <c r="G66" s="198"/>
      <c r="H66" s="198"/>
      <c r="I66" s="199"/>
      <c r="J66" s="200">
        <f>J121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3210</v>
      </c>
      <c r="E67" s="198"/>
      <c r="F67" s="198"/>
      <c r="G67" s="198"/>
      <c r="H67" s="198"/>
      <c r="I67" s="199"/>
      <c r="J67" s="200">
        <f>J123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3211</v>
      </c>
      <c r="E68" s="198"/>
      <c r="F68" s="198"/>
      <c r="G68" s="198"/>
      <c r="H68" s="198"/>
      <c r="I68" s="199"/>
      <c r="J68" s="200">
        <f>J125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220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SO44 - Areálový slaboproud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Praha 14</v>
      </c>
      <c r="G82" s="43"/>
      <c r="H82" s="43"/>
      <c r="I82" s="153" t="s">
        <v>24</v>
      </c>
      <c r="J82" s="75" t="str">
        <f>IF(J12="","",J12)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E15</f>
        <v>TSK hl. m. Prahy a.s.</v>
      </c>
      <c r="G84" s="43"/>
      <c r="H84" s="43"/>
      <c r="I84" s="153" t="s">
        <v>38</v>
      </c>
      <c r="J84" s="39" t="str">
        <f>E21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IF(E18="","",E18)</f>
        <v>Vyplň údaj</v>
      </c>
      <c r="G85" s="43"/>
      <c r="H85" s="43"/>
      <c r="I85" s="153" t="s">
        <v>43</v>
      </c>
      <c r="J85" s="39" t="str">
        <f>E24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P89+P118</f>
        <v>0</v>
      </c>
      <c r="Q88" s="99"/>
      <c r="R88" s="211">
        <f>R89+R118</f>
        <v>0</v>
      </c>
      <c r="S88" s="99"/>
      <c r="T88" s="212">
        <f>T89+T118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BK89+BK118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P90+P98+P110</f>
        <v>0</v>
      </c>
      <c r="Q89" s="222"/>
      <c r="R89" s="223">
        <f>R90+R98+R110</f>
        <v>0</v>
      </c>
      <c r="S89" s="222"/>
      <c r="T89" s="224">
        <f>T90+T98+T110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297</v>
      </c>
      <c r="AT89" s="226" t="s">
        <v>81</v>
      </c>
      <c r="AU89" s="226" t="s">
        <v>82</v>
      </c>
      <c r="AY89" s="225" t="s">
        <v>280</v>
      </c>
      <c r="BK89" s="227">
        <f>BK90+BK98+BK110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SUM(P91:P97)</f>
        <v>0</v>
      </c>
      <c r="Q90" s="222"/>
      <c r="R90" s="223">
        <f>SUM(R91:R97)</f>
        <v>0</v>
      </c>
      <c r="S90" s="222"/>
      <c r="T90" s="224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SUM(BK91:BK97)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3214</v>
      </c>
      <c r="F91" s="232" t="s">
        <v>3215</v>
      </c>
      <c r="G91" s="233" t="s">
        <v>1677</v>
      </c>
      <c r="H91" s="234">
        <v>1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3216</v>
      </c>
      <c r="F92" s="232" t="s">
        <v>1683</v>
      </c>
      <c r="G92" s="233" t="s">
        <v>1677</v>
      </c>
      <c r="H92" s="234">
        <v>1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3290</v>
      </c>
      <c r="F93" s="232" t="s">
        <v>3291</v>
      </c>
      <c r="G93" s="233" t="s">
        <v>218</v>
      </c>
      <c r="H93" s="234">
        <v>215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3229</v>
      </c>
      <c r="F94" s="232" t="s">
        <v>3230</v>
      </c>
      <c r="G94" s="233" t="s">
        <v>1677</v>
      </c>
      <c r="H94" s="234">
        <v>50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323</v>
      </c>
    </row>
    <row r="95" s="2" customFormat="1" ht="16.5" customHeight="1">
      <c r="A95" s="41"/>
      <c r="B95" s="42"/>
      <c r="C95" s="230" t="s">
        <v>307</v>
      </c>
      <c r="D95" s="230" t="s">
        <v>282</v>
      </c>
      <c r="E95" s="231" t="s">
        <v>3292</v>
      </c>
      <c r="F95" s="232" t="s">
        <v>3295</v>
      </c>
      <c r="G95" s="233" t="s">
        <v>218</v>
      </c>
      <c r="H95" s="234">
        <v>60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236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236</v>
      </c>
      <c r="BM95" s="241" t="s">
        <v>335</v>
      </c>
    </row>
    <row r="96" s="2" customFormat="1" ht="16.5" customHeight="1">
      <c r="A96" s="41"/>
      <c r="B96" s="42"/>
      <c r="C96" s="230" t="s">
        <v>311</v>
      </c>
      <c r="D96" s="230" t="s">
        <v>282</v>
      </c>
      <c r="E96" s="231" t="s">
        <v>3294</v>
      </c>
      <c r="F96" s="232" t="s">
        <v>3297</v>
      </c>
      <c r="G96" s="233" t="s">
        <v>218</v>
      </c>
      <c r="H96" s="234">
        <v>155</v>
      </c>
      <c r="I96" s="235"/>
      <c r="J96" s="236">
        <f>ROUND(I96*H96,2)</f>
        <v>0</v>
      </c>
      <c r="K96" s="232" t="s">
        <v>44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236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236</v>
      </c>
      <c r="BM96" s="241" t="s">
        <v>347</v>
      </c>
    </row>
    <row r="97" s="2" customFormat="1" ht="16.5" customHeight="1">
      <c r="A97" s="41"/>
      <c r="B97" s="42"/>
      <c r="C97" s="230" t="s">
        <v>316</v>
      </c>
      <c r="D97" s="230" t="s">
        <v>282</v>
      </c>
      <c r="E97" s="231" t="s">
        <v>1754</v>
      </c>
      <c r="F97" s="232" t="s">
        <v>1755</v>
      </c>
      <c r="G97" s="233" t="s">
        <v>1479</v>
      </c>
      <c r="H97" s="234">
        <v>1</v>
      </c>
      <c r="I97" s="235"/>
      <c r="J97" s="236">
        <f>ROUND(I97*H97,2)</f>
        <v>0</v>
      </c>
      <c r="K97" s="232" t="s">
        <v>44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236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236</v>
      </c>
      <c r="BM97" s="241" t="s">
        <v>3952</v>
      </c>
    </row>
    <row r="98" s="12" customFormat="1" ht="22.8" customHeight="1">
      <c r="A98" s="12"/>
      <c r="B98" s="214"/>
      <c r="C98" s="215"/>
      <c r="D98" s="216" t="s">
        <v>81</v>
      </c>
      <c r="E98" s="228" t="s">
        <v>1757</v>
      </c>
      <c r="F98" s="228" t="s">
        <v>3232</v>
      </c>
      <c r="G98" s="215"/>
      <c r="H98" s="215"/>
      <c r="I98" s="218"/>
      <c r="J98" s="229">
        <f>BK98</f>
        <v>0</v>
      </c>
      <c r="K98" s="215"/>
      <c r="L98" s="220"/>
      <c r="M98" s="221"/>
      <c r="N98" s="222"/>
      <c r="O98" s="222"/>
      <c r="P98" s="223">
        <f>SUM(P99:P109)</f>
        <v>0</v>
      </c>
      <c r="Q98" s="222"/>
      <c r="R98" s="223">
        <f>SUM(R99:R109)</f>
        <v>0</v>
      </c>
      <c r="S98" s="222"/>
      <c r="T98" s="224">
        <f>SUM(T99:T109)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89</v>
      </c>
      <c r="AT98" s="226" t="s">
        <v>81</v>
      </c>
      <c r="AU98" s="226" t="s">
        <v>89</v>
      </c>
      <c r="AY98" s="225" t="s">
        <v>280</v>
      </c>
      <c r="BK98" s="227">
        <f>SUM(BK99:BK109)</f>
        <v>0</v>
      </c>
    </row>
    <row r="99" s="2" customFormat="1" ht="16.5" customHeight="1">
      <c r="A99" s="41"/>
      <c r="B99" s="42"/>
      <c r="C99" s="230" t="s">
        <v>323</v>
      </c>
      <c r="D99" s="230" t="s">
        <v>282</v>
      </c>
      <c r="E99" s="231" t="s">
        <v>3235</v>
      </c>
      <c r="F99" s="232" t="s">
        <v>3236</v>
      </c>
      <c r="G99" s="233" t="s">
        <v>3237</v>
      </c>
      <c r="H99" s="234">
        <v>0.20000000000000001</v>
      </c>
      <c r="I99" s="235"/>
      <c r="J99" s="236">
        <f>ROUND(I99*H99,2)</f>
        <v>0</v>
      </c>
      <c r="K99" s="232" t="s">
        <v>44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236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236</v>
      </c>
      <c r="BM99" s="241" t="s">
        <v>363</v>
      </c>
    </row>
    <row r="100" s="2" customFormat="1" ht="16.5" customHeight="1">
      <c r="A100" s="41"/>
      <c r="B100" s="42"/>
      <c r="C100" s="230" t="s">
        <v>328</v>
      </c>
      <c r="D100" s="230" t="s">
        <v>282</v>
      </c>
      <c r="E100" s="231" t="s">
        <v>3238</v>
      </c>
      <c r="F100" s="232" t="s">
        <v>3239</v>
      </c>
      <c r="G100" s="233" t="s">
        <v>235</v>
      </c>
      <c r="H100" s="234">
        <v>1</v>
      </c>
      <c r="I100" s="235"/>
      <c r="J100" s="236">
        <f>ROUND(I100*H100,2)</f>
        <v>0</v>
      </c>
      <c r="K100" s="232" t="s">
        <v>44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236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236</v>
      </c>
      <c r="BM100" s="241" t="s">
        <v>374</v>
      </c>
    </row>
    <row r="101" s="2" customFormat="1" ht="16.5" customHeight="1">
      <c r="A101" s="41"/>
      <c r="B101" s="42"/>
      <c r="C101" s="230" t="s">
        <v>335</v>
      </c>
      <c r="D101" s="230" t="s">
        <v>282</v>
      </c>
      <c r="E101" s="231" t="s">
        <v>3240</v>
      </c>
      <c r="F101" s="232" t="s">
        <v>3241</v>
      </c>
      <c r="G101" s="233" t="s">
        <v>235</v>
      </c>
      <c r="H101" s="234">
        <v>1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236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236</v>
      </c>
      <c r="BM101" s="241" t="s">
        <v>384</v>
      </c>
    </row>
    <row r="102" s="2" customFormat="1" ht="16.5" customHeight="1">
      <c r="A102" s="41"/>
      <c r="B102" s="42"/>
      <c r="C102" s="230" t="s">
        <v>341</v>
      </c>
      <c r="D102" s="230" t="s">
        <v>282</v>
      </c>
      <c r="E102" s="231" t="s">
        <v>3242</v>
      </c>
      <c r="F102" s="232" t="s">
        <v>3243</v>
      </c>
      <c r="G102" s="233" t="s">
        <v>218</v>
      </c>
      <c r="H102" s="234">
        <v>40</v>
      </c>
      <c r="I102" s="235"/>
      <c r="J102" s="236">
        <f>ROUND(I102*H102,2)</f>
        <v>0</v>
      </c>
      <c r="K102" s="232" t="s">
        <v>44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236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236</v>
      </c>
      <c r="BM102" s="241" t="s">
        <v>394</v>
      </c>
    </row>
    <row r="103" s="2" customFormat="1" ht="16.5" customHeight="1">
      <c r="A103" s="41"/>
      <c r="B103" s="42"/>
      <c r="C103" s="230" t="s">
        <v>347</v>
      </c>
      <c r="D103" s="230" t="s">
        <v>282</v>
      </c>
      <c r="E103" s="231" t="s">
        <v>3246</v>
      </c>
      <c r="F103" s="232" t="s">
        <v>3247</v>
      </c>
      <c r="G103" s="233" t="s">
        <v>235</v>
      </c>
      <c r="H103" s="234">
        <v>33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236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236</v>
      </c>
      <c r="BM103" s="241" t="s">
        <v>403</v>
      </c>
    </row>
    <row r="104" s="2" customFormat="1" ht="16.5" customHeight="1">
      <c r="A104" s="41"/>
      <c r="B104" s="42"/>
      <c r="C104" s="230" t="s">
        <v>356</v>
      </c>
      <c r="D104" s="230" t="s">
        <v>282</v>
      </c>
      <c r="E104" s="231" t="s">
        <v>3248</v>
      </c>
      <c r="F104" s="232" t="s">
        <v>3249</v>
      </c>
      <c r="G104" s="233" t="s">
        <v>218</v>
      </c>
      <c r="H104" s="234">
        <v>44</v>
      </c>
      <c r="I104" s="235"/>
      <c r="J104" s="236">
        <f>ROUND(I104*H104,2)</f>
        <v>0</v>
      </c>
      <c r="K104" s="232" t="s">
        <v>44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236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236</v>
      </c>
      <c r="BM104" s="241" t="s">
        <v>415</v>
      </c>
    </row>
    <row r="105" s="2" customFormat="1" ht="16.5" customHeight="1">
      <c r="A105" s="41"/>
      <c r="B105" s="42"/>
      <c r="C105" s="230" t="s">
        <v>363</v>
      </c>
      <c r="D105" s="230" t="s">
        <v>282</v>
      </c>
      <c r="E105" s="231" t="s">
        <v>3250</v>
      </c>
      <c r="F105" s="232" t="s">
        <v>3251</v>
      </c>
      <c r="G105" s="233" t="s">
        <v>1677</v>
      </c>
      <c r="H105" s="234">
        <v>30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236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236</v>
      </c>
      <c r="BM105" s="241" t="s">
        <v>428</v>
      </c>
    </row>
    <row r="106" s="2" customFormat="1" ht="16.5" customHeight="1">
      <c r="A106" s="41"/>
      <c r="B106" s="42"/>
      <c r="C106" s="230" t="s">
        <v>8</v>
      </c>
      <c r="D106" s="230" t="s">
        <v>282</v>
      </c>
      <c r="E106" s="231" t="s">
        <v>3252</v>
      </c>
      <c r="F106" s="232" t="s">
        <v>3253</v>
      </c>
      <c r="G106" s="233" t="s">
        <v>218</v>
      </c>
      <c r="H106" s="234">
        <v>40</v>
      </c>
      <c r="I106" s="235"/>
      <c r="J106" s="236">
        <f>ROUND(I106*H106,2)</f>
        <v>0</v>
      </c>
      <c r="K106" s="232" t="s">
        <v>44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236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236</v>
      </c>
      <c r="BM106" s="241" t="s">
        <v>437</v>
      </c>
    </row>
    <row r="107" s="2" customFormat="1" ht="16.5" customHeight="1">
      <c r="A107" s="41"/>
      <c r="B107" s="42"/>
      <c r="C107" s="230" t="s">
        <v>374</v>
      </c>
      <c r="D107" s="230" t="s">
        <v>282</v>
      </c>
      <c r="E107" s="231" t="s">
        <v>3254</v>
      </c>
      <c r="F107" s="232" t="s">
        <v>3255</v>
      </c>
      <c r="G107" s="233" t="s">
        <v>218</v>
      </c>
      <c r="H107" s="234">
        <v>40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236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236</v>
      </c>
      <c r="BM107" s="241" t="s">
        <v>445</v>
      </c>
    </row>
    <row r="108" s="2" customFormat="1" ht="16.5" customHeight="1">
      <c r="A108" s="41"/>
      <c r="B108" s="42"/>
      <c r="C108" s="230" t="s">
        <v>378</v>
      </c>
      <c r="D108" s="230" t="s">
        <v>282</v>
      </c>
      <c r="E108" s="231" t="s">
        <v>3256</v>
      </c>
      <c r="F108" s="232" t="s">
        <v>3257</v>
      </c>
      <c r="G108" s="233" t="s">
        <v>235</v>
      </c>
      <c r="H108" s="234">
        <v>4.5</v>
      </c>
      <c r="I108" s="235"/>
      <c r="J108" s="236">
        <f>ROUND(I108*H108,2)</f>
        <v>0</v>
      </c>
      <c r="K108" s="232" t="s">
        <v>44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236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236</v>
      </c>
      <c r="BM108" s="241" t="s">
        <v>455</v>
      </c>
    </row>
    <row r="109" s="2" customFormat="1" ht="16.5" customHeight="1">
      <c r="A109" s="41"/>
      <c r="B109" s="42"/>
      <c r="C109" s="230" t="s">
        <v>384</v>
      </c>
      <c r="D109" s="230" t="s">
        <v>282</v>
      </c>
      <c r="E109" s="231" t="s">
        <v>3258</v>
      </c>
      <c r="F109" s="232" t="s">
        <v>3259</v>
      </c>
      <c r="G109" s="233" t="s">
        <v>1479</v>
      </c>
      <c r="H109" s="234">
        <v>1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236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236</v>
      </c>
      <c r="BM109" s="241" t="s">
        <v>3953</v>
      </c>
    </row>
    <row r="110" s="12" customFormat="1" ht="22.8" customHeight="1">
      <c r="A110" s="12"/>
      <c r="B110" s="214"/>
      <c r="C110" s="215"/>
      <c r="D110" s="216" t="s">
        <v>81</v>
      </c>
      <c r="E110" s="228" t="s">
        <v>1873</v>
      </c>
      <c r="F110" s="228" t="s">
        <v>1758</v>
      </c>
      <c r="G110" s="215"/>
      <c r="H110" s="215"/>
      <c r="I110" s="218"/>
      <c r="J110" s="229">
        <f>BK110</f>
        <v>0</v>
      </c>
      <c r="K110" s="215"/>
      <c r="L110" s="220"/>
      <c r="M110" s="221"/>
      <c r="N110" s="222"/>
      <c r="O110" s="222"/>
      <c r="P110" s="223">
        <f>SUM(P111:P117)</f>
        <v>0</v>
      </c>
      <c r="Q110" s="222"/>
      <c r="R110" s="223">
        <f>SUM(R111:R117)</f>
        <v>0</v>
      </c>
      <c r="S110" s="222"/>
      <c r="T110" s="224">
        <f>SUM(T111:T117)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5" t="s">
        <v>297</v>
      </c>
      <c r="AT110" s="226" t="s">
        <v>81</v>
      </c>
      <c r="AU110" s="226" t="s">
        <v>89</v>
      </c>
      <c r="AY110" s="225" t="s">
        <v>280</v>
      </c>
      <c r="BK110" s="227">
        <f>SUM(BK111:BK117)</f>
        <v>0</v>
      </c>
    </row>
    <row r="111" s="2" customFormat="1" ht="16.5" customHeight="1">
      <c r="A111" s="41"/>
      <c r="B111" s="42"/>
      <c r="C111" s="266" t="s">
        <v>388</v>
      </c>
      <c r="D111" s="266" t="s">
        <v>329</v>
      </c>
      <c r="E111" s="267" t="s">
        <v>3301</v>
      </c>
      <c r="F111" s="268" t="s">
        <v>3302</v>
      </c>
      <c r="G111" s="269" t="s">
        <v>218</v>
      </c>
      <c r="H111" s="270">
        <v>215</v>
      </c>
      <c r="I111" s="271"/>
      <c r="J111" s="272">
        <f>ROUND(I111*H111,2)</f>
        <v>0</v>
      </c>
      <c r="K111" s="268" t="s">
        <v>44</v>
      </c>
      <c r="L111" s="273"/>
      <c r="M111" s="274" t="s">
        <v>44</v>
      </c>
      <c r="N111" s="275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947</v>
      </c>
      <c r="AT111" s="241" t="s">
        <v>329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947</v>
      </c>
      <c r="BM111" s="241" t="s">
        <v>466</v>
      </c>
    </row>
    <row r="112" s="2" customFormat="1" ht="16.5" customHeight="1">
      <c r="A112" s="41"/>
      <c r="B112" s="42"/>
      <c r="C112" s="266" t="s">
        <v>394</v>
      </c>
      <c r="D112" s="266" t="s">
        <v>329</v>
      </c>
      <c r="E112" s="267" t="s">
        <v>3303</v>
      </c>
      <c r="F112" s="268" t="s">
        <v>3304</v>
      </c>
      <c r="G112" s="269" t="s">
        <v>218</v>
      </c>
      <c r="H112" s="270">
        <v>155</v>
      </c>
      <c r="I112" s="271"/>
      <c r="J112" s="272">
        <f>ROUND(I112*H112,2)</f>
        <v>0</v>
      </c>
      <c r="K112" s="268" t="s">
        <v>44</v>
      </c>
      <c r="L112" s="273"/>
      <c r="M112" s="274" t="s">
        <v>44</v>
      </c>
      <c r="N112" s="275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947</v>
      </c>
      <c r="AT112" s="241" t="s">
        <v>329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947</v>
      </c>
      <c r="BM112" s="241" t="s">
        <v>478</v>
      </c>
    </row>
    <row r="113" s="2" customFormat="1" ht="16.5" customHeight="1">
      <c r="A113" s="41"/>
      <c r="B113" s="42"/>
      <c r="C113" s="266" t="s">
        <v>7</v>
      </c>
      <c r="D113" s="266" t="s">
        <v>329</v>
      </c>
      <c r="E113" s="267" t="s">
        <v>3305</v>
      </c>
      <c r="F113" s="268" t="s">
        <v>3295</v>
      </c>
      <c r="G113" s="269" t="s">
        <v>218</v>
      </c>
      <c r="H113" s="270">
        <v>60</v>
      </c>
      <c r="I113" s="271"/>
      <c r="J113" s="272">
        <f>ROUND(I113*H113,2)</f>
        <v>0</v>
      </c>
      <c r="K113" s="268" t="s">
        <v>44</v>
      </c>
      <c r="L113" s="273"/>
      <c r="M113" s="274" t="s">
        <v>44</v>
      </c>
      <c r="N113" s="275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947</v>
      </c>
      <c r="AT113" s="241" t="s">
        <v>329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947</v>
      </c>
      <c r="BM113" s="241" t="s">
        <v>489</v>
      </c>
    </row>
    <row r="114" s="2" customFormat="1" ht="16.5" customHeight="1">
      <c r="A114" s="41"/>
      <c r="B114" s="42"/>
      <c r="C114" s="266" t="s">
        <v>403</v>
      </c>
      <c r="D114" s="266" t="s">
        <v>329</v>
      </c>
      <c r="E114" s="267" t="s">
        <v>3267</v>
      </c>
      <c r="F114" s="268" t="s">
        <v>3268</v>
      </c>
      <c r="G114" s="269" t="s">
        <v>235</v>
      </c>
      <c r="H114" s="270">
        <v>4.5</v>
      </c>
      <c r="I114" s="271"/>
      <c r="J114" s="272">
        <f>ROUND(I114*H114,2)</f>
        <v>0</v>
      </c>
      <c r="K114" s="268" t="s">
        <v>44</v>
      </c>
      <c r="L114" s="273"/>
      <c r="M114" s="274" t="s">
        <v>44</v>
      </c>
      <c r="N114" s="275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947</v>
      </c>
      <c r="AT114" s="241" t="s">
        <v>329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947</v>
      </c>
      <c r="BM114" s="241" t="s">
        <v>497</v>
      </c>
    </row>
    <row r="115" s="2" customFormat="1" ht="16.5" customHeight="1">
      <c r="A115" s="41"/>
      <c r="B115" s="42"/>
      <c r="C115" s="266" t="s">
        <v>410</v>
      </c>
      <c r="D115" s="266" t="s">
        <v>329</v>
      </c>
      <c r="E115" s="267" t="s">
        <v>3269</v>
      </c>
      <c r="F115" s="268" t="s">
        <v>3270</v>
      </c>
      <c r="G115" s="269" t="s">
        <v>218</v>
      </c>
      <c r="H115" s="270">
        <v>40</v>
      </c>
      <c r="I115" s="271"/>
      <c r="J115" s="272">
        <f>ROUND(I115*H115,2)</f>
        <v>0</v>
      </c>
      <c r="K115" s="268" t="s">
        <v>44</v>
      </c>
      <c r="L115" s="273"/>
      <c r="M115" s="274" t="s">
        <v>44</v>
      </c>
      <c r="N115" s="275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947</v>
      </c>
      <c r="AT115" s="241" t="s">
        <v>329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947</v>
      </c>
      <c r="BM115" s="241" t="s">
        <v>508</v>
      </c>
    </row>
    <row r="116" s="2" customFormat="1" ht="16.5" customHeight="1">
      <c r="A116" s="41"/>
      <c r="B116" s="42"/>
      <c r="C116" s="230" t="s">
        <v>415</v>
      </c>
      <c r="D116" s="230" t="s">
        <v>282</v>
      </c>
      <c r="E116" s="231" t="s">
        <v>1855</v>
      </c>
      <c r="F116" s="232" t="s">
        <v>1856</v>
      </c>
      <c r="G116" s="233" t="s">
        <v>1479</v>
      </c>
      <c r="H116" s="234">
        <v>1</v>
      </c>
      <c r="I116" s="235"/>
      <c r="J116" s="236">
        <f>ROUND(I116*H116,2)</f>
        <v>0</v>
      </c>
      <c r="K116" s="232" t="s">
        <v>44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947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947</v>
      </c>
      <c r="BM116" s="241" t="s">
        <v>3954</v>
      </c>
    </row>
    <row r="117" s="2" customFormat="1" ht="16.5" customHeight="1">
      <c r="A117" s="41"/>
      <c r="B117" s="42"/>
      <c r="C117" s="230" t="s">
        <v>422</v>
      </c>
      <c r="D117" s="230" t="s">
        <v>282</v>
      </c>
      <c r="E117" s="231" t="s">
        <v>1858</v>
      </c>
      <c r="F117" s="232" t="s">
        <v>1859</v>
      </c>
      <c r="G117" s="233" t="s">
        <v>1479</v>
      </c>
      <c r="H117" s="234">
        <v>1</v>
      </c>
      <c r="I117" s="235"/>
      <c r="J117" s="236">
        <f>ROUND(I117*H117,2)</f>
        <v>0</v>
      </c>
      <c r="K117" s="232" t="s">
        <v>44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947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947</v>
      </c>
      <c r="BM117" s="241" t="s">
        <v>3955</v>
      </c>
    </row>
    <row r="118" s="12" customFormat="1" ht="25.92" customHeight="1">
      <c r="A118" s="12"/>
      <c r="B118" s="214"/>
      <c r="C118" s="215"/>
      <c r="D118" s="216" t="s">
        <v>81</v>
      </c>
      <c r="E118" s="217" t="s">
        <v>196</v>
      </c>
      <c r="F118" s="217" t="s">
        <v>2837</v>
      </c>
      <c r="G118" s="215"/>
      <c r="H118" s="215"/>
      <c r="I118" s="218"/>
      <c r="J118" s="219">
        <f>BK118</f>
        <v>0</v>
      </c>
      <c r="K118" s="215"/>
      <c r="L118" s="220"/>
      <c r="M118" s="221"/>
      <c r="N118" s="222"/>
      <c r="O118" s="222"/>
      <c r="P118" s="223">
        <f>P119+P121+P123+P125</f>
        <v>0</v>
      </c>
      <c r="Q118" s="222"/>
      <c r="R118" s="223">
        <f>R119+R121+R123+R125</f>
        <v>0</v>
      </c>
      <c r="S118" s="222"/>
      <c r="T118" s="224">
        <f>T119+T121+T123+T125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307</v>
      </c>
      <c r="AT118" s="226" t="s">
        <v>81</v>
      </c>
      <c r="AU118" s="226" t="s">
        <v>82</v>
      </c>
      <c r="AY118" s="225" t="s">
        <v>280</v>
      </c>
      <c r="BK118" s="227">
        <f>BK119+BK121+BK123+BK125</f>
        <v>0</v>
      </c>
    </row>
    <row r="119" s="12" customFormat="1" ht="22.8" customHeight="1">
      <c r="A119" s="12"/>
      <c r="B119" s="214"/>
      <c r="C119" s="215"/>
      <c r="D119" s="216" t="s">
        <v>81</v>
      </c>
      <c r="E119" s="228" t="s">
        <v>2846</v>
      </c>
      <c r="F119" s="228" t="s">
        <v>2847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307</v>
      </c>
      <c r="AT119" s="226" t="s">
        <v>81</v>
      </c>
      <c r="AU119" s="226" t="s">
        <v>89</v>
      </c>
      <c r="AY119" s="225" t="s">
        <v>280</v>
      </c>
      <c r="BK119" s="227">
        <f>BK120</f>
        <v>0</v>
      </c>
    </row>
    <row r="120" s="2" customFormat="1" ht="16.5" customHeight="1">
      <c r="A120" s="41"/>
      <c r="B120" s="42"/>
      <c r="C120" s="230" t="s">
        <v>428</v>
      </c>
      <c r="D120" s="230" t="s">
        <v>282</v>
      </c>
      <c r="E120" s="231" t="s">
        <v>3274</v>
      </c>
      <c r="F120" s="232" t="s">
        <v>2847</v>
      </c>
      <c r="G120" s="233" t="s">
        <v>1479</v>
      </c>
      <c r="H120" s="234">
        <v>1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3275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3275</v>
      </c>
      <c r="BM120" s="241" t="s">
        <v>3956</v>
      </c>
    </row>
    <row r="121" s="12" customFormat="1" ht="22.8" customHeight="1">
      <c r="A121" s="12"/>
      <c r="B121" s="214"/>
      <c r="C121" s="215"/>
      <c r="D121" s="216" t="s">
        <v>81</v>
      </c>
      <c r="E121" s="228" t="s">
        <v>2854</v>
      </c>
      <c r="F121" s="228" t="s">
        <v>2855</v>
      </c>
      <c r="G121" s="215"/>
      <c r="H121" s="215"/>
      <c r="I121" s="218"/>
      <c r="J121" s="229">
        <f>BK121</f>
        <v>0</v>
      </c>
      <c r="K121" s="215"/>
      <c r="L121" s="220"/>
      <c r="M121" s="221"/>
      <c r="N121" s="222"/>
      <c r="O121" s="222"/>
      <c r="P121" s="223">
        <f>P122</f>
        <v>0</v>
      </c>
      <c r="Q121" s="222"/>
      <c r="R121" s="223">
        <f>R122</f>
        <v>0</v>
      </c>
      <c r="S121" s="222"/>
      <c r="T121" s="224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307</v>
      </c>
      <c r="AT121" s="226" t="s">
        <v>81</v>
      </c>
      <c r="AU121" s="226" t="s">
        <v>89</v>
      </c>
      <c r="AY121" s="225" t="s">
        <v>280</v>
      </c>
      <c r="BK121" s="227">
        <f>BK122</f>
        <v>0</v>
      </c>
    </row>
    <row r="122" s="2" customFormat="1" ht="16.5" customHeight="1">
      <c r="A122" s="41"/>
      <c r="B122" s="42"/>
      <c r="C122" s="230" t="s">
        <v>433</v>
      </c>
      <c r="D122" s="230" t="s">
        <v>282</v>
      </c>
      <c r="E122" s="231" t="s">
        <v>3277</v>
      </c>
      <c r="F122" s="232" t="s">
        <v>2855</v>
      </c>
      <c r="G122" s="233" t="s">
        <v>1479</v>
      </c>
      <c r="H122" s="234">
        <v>1</v>
      </c>
      <c r="I122" s="235"/>
      <c r="J122" s="236">
        <f>ROUND(I122*H122,2)</f>
        <v>0</v>
      </c>
      <c r="K122" s="232" t="s">
        <v>285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3275</v>
      </c>
      <c r="AT122" s="241" t="s">
        <v>282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3275</v>
      </c>
      <c r="BM122" s="241" t="s">
        <v>3957</v>
      </c>
    </row>
    <row r="123" s="12" customFormat="1" ht="22.8" customHeight="1">
      <c r="A123" s="12"/>
      <c r="B123" s="214"/>
      <c r="C123" s="215"/>
      <c r="D123" s="216" t="s">
        <v>81</v>
      </c>
      <c r="E123" s="228" t="s">
        <v>3279</v>
      </c>
      <c r="F123" s="228" t="s">
        <v>3280</v>
      </c>
      <c r="G123" s="215"/>
      <c r="H123" s="215"/>
      <c r="I123" s="218"/>
      <c r="J123" s="22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307</v>
      </c>
      <c r="AT123" s="226" t="s">
        <v>81</v>
      </c>
      <c r="AU123" s="226" t="s">
        <v>89</v>
      </c>
      <c r="AY123" s="225" t="s">
        <v>280</v>
      </c>
      <c r="BK123" s="227">
        <f>BK124</f>
        <v>0</v>
      </c>
    </row>
    <row r="124" s="2" customFormat="1" ht="16.5" customHeight="1">
      <c r="A124" s="41"/>
      <c r="B124" s="42"/>
      <c r="C124" s="230" t="s">
        <v>437</v>
      </c>
      <c r="D124" s="230" t="s">
        <v>282</v>
      </c>
      <c r="E124" s="231" t="s">
        <v>3281</v>
      </c>
      <c r="F124" s="232" t="s">
        <v>3280</v>
      </c>
      <c r="G124" s="233" t="s">
        <v>1479</v>
      </c>
      <c r="H124" s="234">
        <v>1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3275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3275</v>
      </c>
      <c r="BM124" s="241" t="s">
        <v>3958</v>
      </c>
    </row>
    <row r="125" s="12" customFormat="1" ht="22.8" customHeight="1">
      <c r="A125" s="12"/>
      <c r="B125" s="214"/>
      <c r="C125" s="215"/>
      <c r="D125" s="216" t="s">
        <v>81</v>
      </c>
      <c r="E125" s="228" t="s">
        <v>3283</v>
      </c>
      <c r="F125" s="228" t="s">
        <v>3193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P126</f>
        <v>0</v>
      </c>
      <c r="Q125" s="222"/>
      <c r="R125" s="223">
        <f>R126</f>
        <v>0</v>
      </c>
      <c r="S125" s="222"/>
      <c r="T125" s="22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307</v>
      </c>
      <c r="AT125" s="226" t="s">
        <v>81</v>
      </c>
      <c r="AU125" s="226" t="s">
        <v>89</v>
      </c>
      <c r="AY125" s="225" t="s">
        <v>280</v>
      </c>
      <c r="BK125" s="227">
        <f>BK126</f>
        <v>0</v>
      </c>
    </row>
    <row r="126" s="2" customFormat="1" ht="16.5" customHeight="1">
      <c r="A126" s="41"/>
      <c r="B126" s="42"/>
      <c r="C126" s="230" t="s">
        <v>441</v>
      </c>
      <c r="D126" s="230" t="s">
        <v>282</v>
      </c>
      <c r="E126" s="231" t="s">
        <v>3284</v>
      </c>
      <c r="F126" s="232" t="s">
        <v>3193</v>
      </c>
      <c r="G126" s="233" t="s">
        <v>1479</v>
      </c>
      <c r="H126" s="234">
        <v>1</v>
      </c>
      <c r="I126" s="235"/>
      <c r="J126" s="236">
        <f>ROUND(I126*H126,2)</f>
        <v>0</v>
      </c>
      <c r="K126" s="232" t="s">
        <v>285</v>
      </c>
      <c r="L126" s="47"/>
      <c r="M126" s="304" t="s">
        <v>44</v>
      </c>
      <c r="N126" s="305" t="s">
        <v>53</v>
      </c>
      <c r="O126" s="306"/>
      <c r="P126" s="307">
        <f>O126*H126</f>
        <v>0</v>
      </c>
      <c r="Q126" s="307">
        <v>0</v>
      </c>
      <c r="R126" s="307">
        <f>Q126*H126</f>
        <v>0</v>
      </c>
      <c r="S126" s="307">
        <v>0</v>
      </c>
      <c r="T126" s="308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3275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3275</v>
      </c>
      <c r="BM126" s="241" t="s">
        <v>3959</v>
      </c>
    </row>
    <row r="127" s="2" customFormat="1" ht="6.96" customHeight="1">
      <c r="A127" s="41"/>
      <c r="B127" s="62"/>
      <c r="C127" s="63"/>
      <c r="D127" s="63"/>
      <c r="E127" s="63"/>
      <c r="F127" s="63"/>
      <c r="G127" s="63"/>
      <c r="H127" s="63"/>
      <c r="I127" s="179"/>
      <c r="J127" s="63"/>
      <c r="K127" s="63"/>
      <c r="L127" s="47"/>
      <c r="M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</sheetData>
  <sheetProtection sheet="1" autoFilter="0" formatColumns="0" formatRows="0" objects="1" scenarios="1" spinCount="100000" saltValue="0PwNBl/F4UQOWaMpklCVty+Xmp3XQd6agGFjpztWhhOvY/gIYwwUUE1sjh66Z3Tkn8sylo9SDrdHSEcyegsEIA==" hashValue="4eYhmgNTg0hh7ddZrUhQHAFbcuOg515Sl03G6J9rvfIUiPGws4233C6qQCFl6f6bl/j+HJHiENPDlS+AYJ9AgQ==" algorithmName="SHA-512" password="CC35"/>
  <autoFilter ref="C87:K12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174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3960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44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ROUND(J88,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ROUND((SUM(BE88:BE154)),  2)</f>
        <v>0</v>
      </c>
      <c r="G33" s="41"/>
      <c r="H33" s="41"/>
      <c r="I33" s="168">
        <v>0.20999999999999999</v>
      </c>
      <c r="J33" s="167">
        <f>ROUND(((SUM(BE88:BE154))*I33),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ROUND((SUM(BF88:BF154)),  2)</f>
        <v>0</v>
      </c>
      <c r="G34" s="41"/>
      <c r="H34" s="41"/>
      <c r="I34" s="168">
        <v>0.14999999999999999</v>
      </c>
      <c r="J34" s="167">
        <f>ROUND(((SUM(BF88:BF154))*I34),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ROUND((SUM(BG88:BG154)),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ROUND((SUM(BH88:BH154)),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ROUND((SUM(BI88:BI154)),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SO45 - Veřejné osvětlení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J88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1670</v>
      </c>
      <c r="E60" s="192"/>
      <c r="F60" s="192"/>
      <c r="G60" s="192"/>
      <c r="H60" s="192"/>
      <c r="I60" s="193"/>
      <c r="J60" s="194">
        <f>J89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1671</v>
      </c>
      <c r="E61" s="198"/>
      <c r="F61" s="198"/>
      <c r="G61" s="198"/>
      <c r="H61" s="198"/>
      <c r="I61" s="199"/>
      <c r="J61" s="200">
        <f>J90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3208</v>
      </c>
      <c r="E62" s="198"/>
      <c r="F62" s="198"/>
      <c r="G62" s="198"/>
      <c r="H62" s="198"/>
      <c r="I62" s="199"/>
      <c r="J62" s="200">
        <f>J108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3209</v>
      </c>
      <c r="E63" s="198"/>
      <c r="F63" s="198"/>
      <c r="G63" s="198"/>
      <c r="H63" s="198"/>
      <c r="I63" s="199"/>
      <c r="J63" s="200">
        <f>J121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9"/>
      <c r="C64" s="190"/>
      <c r="D64" s="191" t="s">
        <v>2733</v>
      </c>
      <c r="E64" s="192"/>
      <c r="F64" s="192"/>
      <c r="G64" s="192"/>
      <c r="H64" s="192"/>
      <c r="I64" s="193"/>
      <c r="J64" s="194">
        <f>J146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2735</v>
      </c>
      <c r="E65" s="198"/>
      <c r="F65" s="198"/>
      <c r="G65" s="198"/>
      <c r="H65" s="198"/>
      <c r="I65" s="199"/>
      <c r="J65" s="200">
        <f>J147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2736</v>
      </c>
      <c r="E66" s="198"/>
      <c r="F66" s="198"/>
      <c r="G66" s="198"/>
      <c r="H66" s="198"/>
      <c r="I66" s="199"/>
      <c r="J66" s="200">
        <f>J149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3210</v>
      </c>
      <c r="E67" s="198"/>
      <c r="F67" s="198"/>
      <c r="G67" s="198"/>
      <c r="H67" s="198"/>
      <c r="I67" s="199"/>
      <c r="J67" s="200">
        <f>J151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3211</v>
      </c>
      <c r="E68" s="198"/>
      <c r="F68" s="198"/>
      <c r="G68" s="198"/>
      <c r="H68" s="198"/>
      <c r="I68" s="199"/>
      <c r="J68" s="200">
        <f>J153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220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E9</f>
        <v>SO45 - Veřejné osvětlení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F12</f>
        <v>Praha 14</v>
      </c>
      <c r="G82" s="43"/>
      <c r="H82" s="43"/>
      <c r="I82" s="153" t="s">
        <v>24</v>
      </c>
      <c r="J82" s="75" t="str">
        <f>IF(J12="","",J12)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E15</f>
        <v>TSK hl. m. Prahy a.s.</v>
      </c>
      <c r="G84" s="43"/>
      <c r="H84" s="43"/>
      <c r="I84" s="153" t="s">
        <v>38</v>
      </c>
      <c r="J84" s="39" t="str">
        <f>E21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IF(E18="","",E18)</f>
        <v>Vyplň údaj</v>
      </c>
      <c r="G85" s="43"/>
      <c r="H85" s="43"/>
      <c r="I85" s="153" t="s">
        <v>43</v>
      </c>
      <c r="J85" s="39" t="str">
        <f>E24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P89+P146</f>
        <v>0</v>
      </c>
      <c r="Q88" s="99"/>
      <c r="R88" s="211">
        <f>R89+R146</f>
        <v>0</v>
      </c>
      <c r="S88" s="99"/>
      <c r="T88" s="212">
        <f>T89+T146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BK89+BK146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P90+P108+P121</f>
        <v>0</v>
      </c>
      <c r="Q89" s="222"/>
      <c r="R89" s="223">
        <f>R90+R108+R121</f>
        <v>0</v>
      </c>
      <c r="S89" s="222"/>
      <c r="T89" s="224">
        <f>T90+T108+T121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297</v>
      </c>
      <c r="AT89" s="226" t="s">
        <v>81</v>
      </c>
      <c r="AU89" s="226" t="s">
        <v>82</v>
      </c>
      <c r="AY89" s="225" t="s">
        <v>280</v>
      </c>
      <c r="BK89" s="227">
        <f>BK90+BK108+BK121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SUM(P91:P107)</f>
        <v>0</v>
      </c>
      <c r="Q90" s="222"/>
      <c r="R90" s="223">
        <f>SUM(R91:R107)</f>
        <v>0</v>
      </c>
      <c r="S90" s="222"/>
      <c r="T90" s="224">
        <f>SUM(T91:T107)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SUM(BK91:BK107)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3214</v>
      </c>
      <c r="F91" s="232" t="s">
        <v>3215</v>
      </c>
      <c r="G91" s="233" t="s">
        <v>1677</v>
      </c>
      <c r="H91" s="234">
        <v>1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3216</v>
      </c>
      <c r="F92" s="232" t="s">
        <v>1683</v>
      </c>
      <c r="G92" s="233" t="s">
        <v>1677</v>
      </c>
      <c r="H92" s="234">
        <v>1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3961</v>
      </c>
      <c r="F93" s="232" t="s">
        <v>3962</v>
      </c>
      <c r="G93" s="233" t="s">
        <v>218</v>
      </c>
      <c r="H93" s="234">
        <v>800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1694</v>
      </c>
      <c r="F94" s="232" t="s">
        <v>1695</v>
      </c>
      <c r="G94" s="233" t="s">
        <v>1677</v>
      </c>
      <c r="H94" s="234">
        <v>234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323</v>
      </c>
    </row>
    <row r="95" s="2" customFormat="1" ht="16.5" customHeight="1">
      <c r="A95" s="41"/>
      <c r="B95" s="42"/>
      <c r="C95" s="230" t="s">
        <v>307</v>
      </c>
      <c r="D95" s="230" t="s">
        <v>282</v>
      </c>
      <c r="E95" s="231" t="s">
        <v>1696</v>
      </c>
      <c r="F95" s="232" t="s">
        <v>1697</v>
      </c>
      <c r="G95" s="233" t="s">
        <v>1677</v>
      </c>
      <c r="H95" s="234">
        <v>39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236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236</v>
      </c>
      <c r="BM95" s="241" t="s">
        <v>335</v>
      </c>
    </row>
    <row r="96" s="2" customFormat="1" ht="16.5" customHeight="1">
      <c r="A96" s="41"/>
      <c r="B96" s="42"/>
      <c r="C96" s="230" t="s">
        <v>311</v>
      </c>
      <c r="D96" s="230" t="s">
        <v>282</v>
      </c>
      <c r="E96" s="231" t="s">
        <v>1698</v>
      </c>
      <c r="F96" s="232" t="s">
        <v>1699</v>
      </c>
      <c r="G96" s="233" t="s">
        <v>1677</v>
      </c>
      <c r="H96" s="234">
        <v>78</v>
      </c>
      <c r="I96" s="235"/>
      <c r="J96" s="236">
        <f>ROUND(I96*H96,2)</f>
        <v>0</v>
      </c>
      <c r="K96" s="232" t="s">
        <v>44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236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236</v>
      </c>
      <c r="BM96" s="241" t="s">
        <v>347</v>
      </c>
    </row>
    <row r="97" s="2" customFormat="1" ht="16.5" customHeight="1">
      <c r="A97" s="41"/>
      <c r="B97" s="42"/>
      <c r="C97" s="230" t="s">
        <v>316</v>
      </c>
      <c r="D97" s="230" t="s">
        <v>282</v>
      </c>
      <c r="E97" s="231" t="s">
        <v>3963</v>
      </c>
      <c r="F97" s="232" t="s">
        <v>3964</v>
      </c>
      <c r="G97" s="233" t="s">
        <v>1677</v>
      </c>
      <c r="H97" s="234">
        <v>31</v>
      </c>
      <c r="I97" s="235"/>
      <c r="J97" s="236">
        <f>ROUND(I97*H97,2)</f>
        <v>0</v>
      </c>
      <c r="K97" s="232" t="s">
        <v>44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236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236</v>
      </c>
      <c r="BM97" s="241" t="s">
        <v>363</v>
      </c>
    </row>
    <row r="98" s="2" customFormat="1" ht="16.5" customHeight="1">
      <c r="A98" s="41"/>
      <c r="B98" s="42"/>
      <c r="C98" s="230" t="s">
        <v>323</v>
      </c>
      <c r="D98" s="230" t="s">
        <v>282</v>
      </c>
      <c r="E98" s="231" t="s">
        <v>3965</v>
      </c>
      <c r="F98" s="232" t="s">
        <v>2416</v>
      </c>
      <c r="G98" s="233" t="s">
        <v>1677</v>
      </c>
      <c r="H98" s="234">
        <v>31</v>
      </c>
      <c r="I98" s="235"/>
      <c r="J98" s="236">
        <f>ROUND(I98*H98,2)</f>
        <v>0</v>
      </c>
      <c r="K98" s="232" t="s">
        <v>44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236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236</v>
      </c>
      <c r="BM98" s="241" t="s">
        <v>374</v>
      </c>
    </row>
    <row r="99" s="2" customFormat="1" ht="16.5" customHeight="1">
      <c r="A99" s="41"/>
      <c r="B99" s="42"/>
      <c r="C99" s="230" t="s">
        <v>328</v>
      </c>
      <c r="D99" s="230" t="s">
        <v>282</v>
      </c>
      <c r="E99" s="231" t="s">
        <v>3966</v>
      </c>
      <c r="F99" s="232" t="s">
        <v>3967</v>
      </c>
      <c r="G99" s="233" t="s">
        <v>1677</v>
      </c>
      <c r="H99" s="234">
        <v>28</v>
      </c>
      <c r="I99" s="235"/>
      <c r="J99" s="236">
        <f>ROUND(I99*H99,2)</f>
        <v>0</v>
      </c>
      <c r="K99" s="232" t="s">
        <v>44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236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236</v>
      </c>
      <c r="BM99" s="241" t="s">
        <v>384</v>
      </c>
    </row>
    <row r="100" s="2" customFormat="1" ht="16.5" customHeight="1">
      <c r="A100" s="41"/>
      <c r="B100" s="42"/>
      <c r="C100" s="230" t="s">
        <v>335</v>
      </c>
      <c r="D100" s="230" t="s">
        <v>282</v>
      </c>
      <c r="E100" s="231" t="s">
        <v>3968</v>
      </c>
      <c r="F100" s="232" t="s">
        <v>3969</v>
      </c>
      <c r="G100" s="233" t="s">
        <v>1677</v>
      </c>
      <c r="H100" s="234">
        <v>28</v>
      </c>
      <c r="I100" s="235"/>
      <c r="J100" s="236">
        <f>ROUND(I100*H100,2)</f>
        <v>0</v>
      </c>
      <c r="K100" s="232" t="s">
        <v>44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236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236</v>
      </c>
      <c r="BM100" s="241" t="s">
        <v>394</v>
      </c>
    </row>
    <row r="101" s="2" customFormat="1" ht="16.5" customHeight="1">
      <c r="A101" s="41"/>
      <c r="B101" s="42"/>
      <c r="C101" s="230" t="s">
        <v>341</v>
      </c>
      <c r="D101" s="230" t="s">
        <v>282</v>
      </c>
      <c r="E101" s="231" t="s">
        <v>3970</v>
      </c>
      <c r="F101" s="232" t="s">
        <v>3971</v>
      </c>
      <c r="G101" s="233" t="s">
        <v>218</v>
      </c>
      <c r="H101" s="234">
        <v>800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236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236</v>
      </c>
      <c r="BM101" s="241" t="s">
        <v>403</v>
      </c>
    </row>
    <row r="102" s="2" customFormat="1" ht="16.5" customHeight="1">
      <c r="A102" s="41"/>
      <c r="B102" s="42"/>
      <c r="C102" s="230" t="s">
        <v>347</v>
      </c>
      <c r="D102" s="230" t="s">
        <v>282</v>
      </c>
      <c r="E102" s="231" t="s">
        <v>1726</v>
      </c>
      <c r="F102" s="232" t="s">
        <v>1727</v>
      </c>
      <c r="G102" s="233" t="s">
        <v>1677</v>
      </c>
      <c r="H102" s="234">
        <v>49</v>
      </c>
      <c r="I102" s="235"/>
      <c r="J102" s="236">
        <f>ROUND(I102*H102,2)</f>
        <v>0</v>
      </c>
      <c r="K102" s="232" t="s">
        <v>44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236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236</v>
      </c>
      <c r="BM102" s="241" t="s">
        <v>415</v>
      </c>
    </row>
    <row r="103" s="2" customFormat="1" ht="16.5" customHeight="1">
      <c r="A103" s="41"/>
      <c r="B103" s="42"/>
      <c r="C103" s="230" t="s">
        <v>356</v>
      </c>
      <c r="D103" s="230" t="s">
        <v>282</v>
      </c>
      <c r="E103" s="231" t="s">
        <v>3972</v>
      </c>
      <c r="F103" s="232" t="s">
        <v>3973</v>
      </c>
      <c r="G103" s="233" t="s">
        <v>218</v>
      </c>
      <c r="H103" s="234">
        <v>39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236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236</v>
      </c>
      <c r="BM103" s="241" t="s">
        <v>428</v>
      </c>
    </row>
    <row r="104" s="2" customFormat="1" ht="16.5" customHeight="1">
      <c r="A104" s="41"/>
      <c r="B104" s="42"/>
      <c r="C104" s="230" t="s">
        <v>363</v>
      </c>
      <c r="D104" s="230" t="s">
        <v>282</v>
      </c>
      <c r="E104" s="231" t="s">
        <v>1740</v>
      </c>
      <c r="F104" s="232" t="s">
        <v>3974</v>
      </c>
      <c r="G104" s="233" t="s">
        <v>218</v>
      </c>
      <c r="H104" s="234">
        <v>150</v>
      </c>
      <c r="I104" s="235"/>
      <c r="J104" s="236">
        <f>ROUND(I104*H104,2)</f>
        <v>0</v>
      </c>
      <c r="K104" s="232" t="s">
        <v>44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236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236</v>
      </c>
      <c r="BM104" s="241" t="s">
        <v>437</v>
      </c>
    </row>
    <row r="105" s="2" customFormat="1" ht="16.5" customHeight="1">
      <c r="A105" s="41"/>
      <c r="B105" s="42"/>
      <c r="C105" s="230" t="s">
        <v>8</v>
      </c>
      <c r="D105" s="230" t="s">
        <v>282</v>
      </c>
      <c r="E105" s="231" t="s">
        <v>1744</v>
      </c>
      <c r="F105" s="232" t="s">
        <v>1745</v>
      </c>
      <c r="G105" s="233" t="s">
        <v>218</v>
      </c>
      <c r="H105" s="234">
        <v>800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236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236</v>
      </c>
      <c r="BM105" s="241" t="s">
        <v>445</v>
      </c>
    </row>
    <row r="106" s="2" customFormat="1" ht="16.5" customHeight="1">
      <c r="A106" s="41"/>
      <c r="B106" s="42"/>
      <c r="C106" s="230" t="s">
        <v>374</v>
      </c>
      <c r="D106" s="230" t="s">
        <v>282</v>
      </c>
      <c r="E106" s="231" t="s">
        <v>3975</v>
      </c>
      <c r="F106" s="232" t="s">
        <v>3976</v>
      </c>
      <c r="G106" s="233" t="s">
        <v>1677</v>
      </c>
      <c r="H106" s="234">
        <v>78</v>
      </c>
      <c r="I106" s="235"/>
      <c r="J106" s="236">
        <f>ROUND(I106*H106,2)</f>
        <v>0</v>
      </c>
      <c r="K106" s="232" t="s">
        <v>44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236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236</v>
      </c>
      <c r="BM106" s="241" t="s">
        <v>455</v>
      </c>
    </row>
    <row r="107" s="2" customFormat="1" ht="16.5" customHeight="1">
      <c r="A107" s="41"/>
      <c r="B107" s="42"/>
      <c r="C107" s="230" t="s">
        <v>378</v>
      </c>
      <c r="D107" s="230" t="s">
        <v>282</v>
      </c>
      <c r="E107" s="231" t="s">
        <v>1754</v>
      </c>
      <c r="F107" s="232" t="s">
        <v>1755</v>
      </c>
      <c r="G107" s="233" t="s">
        <v>1479</v>
      </c>
      <c r="H107" s="234">
        <v>1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236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236</v>
      </c>
      <c r="BM107" s="241" t="s">
        <v>3977</v>
      </c>
    </row>
    <row r="108" s="12" customFormat="1" ht="22.8" customHeight="1">
      <c r="A108" s="12"/>
      <c r="B108" s="214"/>
      <c r="C108" s="215"/>
      <c r="D108" s="216" t="s">
        <v>81</v>
      </c>
      <c r="E108" s="228" t="s">
        <v>1757</v>
      </c>
      <c r="F108" s="228" t="s">
        <v>3232</v>
      </c>
      <c r="G108" s="215"/>
      <c r="H108" s="215"/>
      <c r="I108" s="218"/>
      <c r="J108" s="229">
        <f>BK108</f>
        <v>0</v>
      </c>
      <c r="K108" s="215"/>
      <c r="L108" s="220"/>
      <c r="M108" s="221"/>
      <c r="N108" s="222"/>
      <c r="O108" s="222"/>
      <c r="P108" s="223">
        <f>SUM(P109:P120)</f>
        <v>0</v>
      </c>
      <c r="Q108" s="222"/>
      <c r="R108" s="223">
        <f>SUM(R109:R120)</f>
        <v>0</v>
      </c>
      <c r="S108" s="222"/>
      <c r="T108" s="224">
        <f>SUM(T109:T120)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5" t="s">
        <v>89</v>
      </c>
      <c r="AT108" s="226" t="s">
        <v>81</v>
      </c>
      <c r="AU108" s="226" t="s">
        <v>89</v>
      </c>
      <c r="AY108" s="225" t="s">
        <v>280</v>
      </c>
      <c r="BK108" s="227">
        <f>SUM(BK109:BK120)</f>
        <v>0</v>
      </c>
    </row>
    <row r="109" s="2" customFormat="1" ht="16.5" customHeight="1">
      <c r="A109" s="41"/>
      <c r="B109" s="42"/>
      <c r="C109" s="230" t="s">
        <v>384</v>
      </c>
      <c r="D109" s="230" t="s">
        <v>282</v>
      </c>
      <c r="E109" s="231" t="s">
        <v>3235</v>
      </c>
      <c r="F109" s="232" t="s">
        <v>3236</v>
      </c>
      <c r="G109" s="233" t="s">
        <v>3237</v>
      </c>
      <c r="H109" s="234">
        <v>0.80000000000000004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236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236</v>
      </c>
      <c r="BM109" s="241" t="s">
        <v>466</v>
      </c>
    </row>
    <row r="110" s="2" customFormat="1" ht="16.5" customHeight="1">
      <c r="A110" s="41"/>
      <c r="B110" s="42"/>
      <c r="C110" s="230" t="s">
        <v>388</v>
      </c>
      <c r="D110" s="230" t="s">
        <v>282</v>
      </c>
      <c r="E110" s="231" t="s">
        <v>3978</v>
      </c>
      <c r="F110" s="232" t="s">
        <v>3979</v>
      </c>
      <c r="G110" s="233" t="s">
        <v>1677</v>
      </c>
      <c r="H110" s="234">
        <v>37</v>
      </c>
      <c r="I110" s="235"/>
      <c r="J110" s="236">
        <f>ROUND(I110*H110,2)</f>
        <v>0</v>
      </c>
      <c r="K110" s="232" t="s">
        <v>44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236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236</v>
      </c>
      <c r="BM110" s="241" t="s">
        <v>478</v>
      </c>
    </row>
    <row r="111" s="2" customFormat="1" ht="16.5" customHeight="1">
      <c r="A111" s="41"/>
      <c r="B111" s="42"/>
      <c r="C111" s="230" t="s">
        <v>394</v>
      </c>
      <c r="D111" s="230" t="s">
        <v>282</v>
      </c>
      <c r="E111" s="231" t="s">
        <v>3238</v>
      </c>
      <c r="F111" s="232" t="s">
        <v>3239</v>
      </c>
      <c r="G111" s="233" t="s">
        <v>235</v>
      </c>
      <c r="H111" s="234">
        <v>9.5</v>
      </c>
      <c r="I111" s="235"/>
      <c r="J111" s="236">
        <f>ROUND(I111*H111,2)</f>
        <v>0</v>
      </c>
      <c r="K111" s="232" t="s">
        <v>44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236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236</v>
      </c>
      <c r="BM111" s="241" t="s">
        <v>489</v>
      </c>
    </row>
    <row r="112" s="2" customFormat="1" ht="16.5" customHeight="1">
      <c r="A112" s="41"/>
      <c r="B112" s="42"/>
      <c r="C112" s="230" t="s">
        <v>7</v>
      </c>
      <c r="D112" s="230" t="s">
        <v>282</v>
      </c>
      <c r="E112" s="231" t="s">
        <v>3980</v>
      </c>
      <c r="F112" s="232" t="s">
        <v>3981</v>
      </c>
      <c r="G112" s="233" t="s">
        <v>235</v>
      </c>
      <c r="H112" s="234">
        <v>9.5</v>
      </c>
      <c r="I112" s="235"/>
      <c r="J112" s="236">
        <f>ROUND(I112*H112,2)</f>
        <v>0</v>
      </c>
      <c r="K112" s="232" t="s">
        <v>44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236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236</v>
      </c>
      <c r="BM112" s="241" t="s">
        <v>497</v>
      </c>
    </row>
    <row r="113" s="2" customFormat="1" ht="16.5" customHeight="1">
      <c r="A113" s="41"/>
      <c r="B113" s="42"/>
      <c r="C113" s="230" t="s">
        <v>403</v>
      </c>
      <c r="D113" s="230" t="s">
        <v>282</v>
      </c>
      <c r="E113" s="231" t="s">
        <v>3982</v>
      </c>
      <c r="F113" s="232" t="s">
        <v>3983</v>
      </c>
      <c r="G113" s="233" t="s">
        <v>1677</v>
      </c>
      <c r="H113" s="234">
        <v>37</v>
      </c>
      <c r="I113" s="235"/>
      <c r="J113" s="236">
        <f>ROUND(I113*H113,2)</f>
        <v>0</v>
      </c>
      <c r="K113" s="232" t="s">
        <v>44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236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236</v>
      </c>
      <c r="BM113" s="241" t="s">
        <v>508</v>
      </c>
    </row>
    <row r="114" s="2" customFormat="1" ht="16.5" customHeight="1">
      <c r="A114" s="41"/>
      <c r="B114" s="42"/>
      <c r="C114" s="230" t="s">
        <v>410</v>
      </c>
      <c r="D114" s="230" t="s">
        <v>282</v>
      </c>
      <c r="E114" s="231" t="s">
        <v>3240</v>
      </c>
      <c r="F114" s="232" t="s">
        <v>3241</v>
      </c>
      <c r="G114" s="233" t="s">
        <v>235</v>
      </c>
      <c r="H114" s="234">
        <v>3.5</v>
      </c>
      <c r="I114" s="235"/>
      <c r="J114" s="236">
        <f>ROUND(I114*H114,2)</f>
        <v>0</v>
      </c>
      <c r="K114" s="232" t="s">
        <v>44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236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236</v>
      </c>
      <c r="BM114" s="241" t="s">
        <v>521</v>
      </c>
    </row>
    <row r="115" s="2" customFormat="1" ht="16.5" customHeight="1">
      <c r="A115" s="41"/>
      <c r="B115" s="42"/>
      <c r="C115" s="230" t="s">
        <v>415</v>
      </c>
      <c r="D115" s="230" t="s">
        <v>282</v>
      </c>
      <c r="E115" s="231" t="s">
        <v>3246</v>
      </c>
      <c r="F115" s="232" t="s">
        <v>3247</v>
      </c>
      <c r="G115" s="233" t="s">
        <v>235</v>
      </c>
      <c r="H115" s="234">
        <v>140</v>
      </c>
      <c r="I115" s="235"/>
      <c r="J115" s="236">
        <f>ROUND(I115*H115,2)</f>
        <v>0</v>
      </c>
      <c r="K115" s="232" t="s">
        <v>44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236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236</v>
      </c>
      <c r="BM115" s="241" t="s">
        <v>531</v>
      </c>
    </row>
    <row r="116" s="2" customFormat="1" ht="16.5" customHeight="1">
      <c r="A116" s="41"/>
      <c r="B116" s="42"/>
      <c r="C116" s="230" t="s">
        <v>422</v>
      </c>
      <c r="D116" s="230" t="s">
        <v>282</v>
      </c>
      <c r="E116" s="231" t="s">
        <v>3248</v>
      </c>
      <c r="F116" s="232" t="s">
        <v>3249</v>
      </c>
      <c r="G116" s="233" t="s">
        <v>218</v>
      </c>
      <c r="H116" s="234">
        <v>280</v>
      </c>
      <c r="I116" s="235"/>
      <c r="J116" s="236">
        <f>ROUND(I116*H116,2)</f>
        <v>0</v>
      </c>
      <c r="K116" s="232" t="s">
        <v>44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236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236</v>
      </c>
      <c r="BM116" s="241" t="s">
        <v>541</v>
      </c>
    </row>
    <row r="117" s="2" customFormat="1" ht="16.5" customHeight="1">
      <c r="A117" s="41"/>
      <c r="B117" s="42"/>
      <c r="C117" s="230" t="s">
        <v>428</v>
      </c>
      <c r="D117" s="230" t="s">
        <v>282</v>
      </c>
      <c r="E117" s="231" t="s">
        <v>3984</v>
      </c>
      <c r="F117" s="232" t="s">
        <v>3985</v>
      </c>
      <c r="G117" s="233" t="s">
        <v>1677</v>
      </c>
      <c r="H117" s="234">
        <v>55</v>
      </c>
      <c r="I117" s="235"/>
      <c r="J117" s="236">
        <f>ROUND(I117*H117,2)</f>
        <v>0</v>
      </c>
      <c r="K117" s="232" t="s">
        <v>44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236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236</v>
      </c>
      <c r="BM117" s="241" t="s">
        <v>551</v>
      </c>
    </row>
    <row r="118" s="2" customFormat="1" ht="16.5" customHeight="1">
      <c r="A118" s="41"/>
      <c r="B118" s="42"/>
      <c r="C118" s="230" t="s">
        <v>433</v>
      </c>
      <c r="D118" s="230" t="s">
        <v>282</v>
      </c>
      <c r="E118" s="231" t="s">
        <v>3252</v>
      </c>
      <c r="F118" s="232" t="s">
        <v>3253</v>
      </c>
      <c r="G118" s="233" t="s">
        <v>218</v>
      </c>
      <c r="H118" s="234">
        <v>280</v>
      </c>
      <c r="I118" s="235"/>
      <c r="J118" s="236">
        <f>ROUND(I118*H118,2)</f>
        <v>0</v>
      </c>
      <c r="K118" s="232" t="s">
        <v>44</v>
      </c>
      <c r="L118" s="47"/>
      <c r="M118" s="237" t="s">
        <v>44</v>
      </c>
      <c r="N118" s="238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236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236</v>
      </c>
      <c r="BM118" s="241" t="s">
        <v>561</v>
      </c>
    </row>
    <row r="119" s="2" customFormat="1" ht="16.5" customHeight="1">
      <c r="A119" s="41"/>
      <c r="B119" s="42"/>
      <c r="C119" s="230" t="s">
        <v>437</v>
      </c>
      <c r="D119" s="230" t="s">
        <v>282</v>
      </c>
      <c r="E119" s="231" t="s">
        <v>3256</v>
      </c>
      <c r="F119" s="232" t="s">
        <v>3257</v>
      </c>
      <c r="G119" s="233" t="s">
        <v>235</v>
      </c>
      <c r="H119" s="234">
        <v>28</v>
      </c>
      <c r="I119" s="235"/>
      <c r="J119" s="236">
        <f>ROUND(I119*H119,2)</f>
        <v>0</v>
      </c>
      <c r="K119" s="232" t="s">
        <v>44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236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236</v>
      </c>
      <c r="BM119" s="241" t="s">
        <v>571</v>
      </c>
    </row>
    <row r="120" s="2" customFormat="1" ht="16.5" customHeight="1">
      <c r="A120" s="41"/>
      <c r="B120" s="42"/>
      <c r="C120" s="230" t="s">
        <v>441</v>
      </c>
      <c r="D120" s="230" t="s">
        <v>282</v>
      </c>
      <c r="E120" s="231" t="s">
        <v>3258</v>
      </c>
      <c r="F120" s="232" t="s">
        <v>3259</v>
      </c>
      <c r="G120" s="233" t="s">
        <v>1479</v>
      </c>
      <c r="H120" s="234">
        <v>1</v>
      </c>
      <c r="I120" s="235"/>
      <c r="J120" s="236">
        <f>ROUND(I120*H120,2)</f>
        <v>0</v>
      </c>
      <c r="K120" s="232" t="s">
        <v>44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236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236</v>
      </c>
      <c r="BM120" s="241" t="s">
        <v>3986</v>
      </c>
    </row>
    <row r="121" s="12" customFormat="1" ht="22.8" customHeight="1">
      <c r="A121" s="12"/>
      <c r="B121" s="214"/>
      <c r="C121" s="215"/>
      <c r="D121" s="216" t="s">
        <v>81</v>
      </c>
      <c r="E121" s="228" t="s">
        <v>1873</v>
      </c>
      <c r="F121" s="228" t="s">
        <v>1758</v>
      </c>
      <c r="G121" s="215"/>
      <c r="H121" s="215"/>
      <c r="I121" s="218"/>
      <c r="J121" s="229">
        <f>BK121</f>
        <v>0</v>
      </c>
      <c r="K121" s="215"/>
      <c r="L121" s="220"/>
      <c r="M121" s="221"/>
      <c r="N121" s="222"/>
      <c r="O121" s="222"/>
      <c r="P121" s="223">
        <f>SUM(P122:P145)</f>
        <v>0</v>
      </c>
      <c r="Q121" s="222"/>
      <c r="R121" s="223">
        <f>SUM(R122:R145)</f>
        <v>0</v>
      </c>
      <c r="S121" s="222"/>
      <c r="T121" s="224">
        <f>SUM(T122:T145)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297</v>
      </c>
      <c r="AT121" s="226" t="s">
        <v>81</v>
      </c>
      <c r="AU121" s="226" t="s">
        <v>89</v>
      </c>
      <c r="AY121" s="225" t="s">
        <v>280</v>
      </c>
      <c r="BK121" s="227">
        <f>SUM(BK122:BK145)</f>
        <v>0</v>
      </c>
    </row>
    <row r="122" s="2" customFormat="1" ht="16.5" customHeight="1">
      <c r="A122" s="41"/>
      <c r="B122" s="42"/>
      <c r="C122" s="266" t="s">
        <v>445</v>
      </c>
      <c r="D122" s="266" t="s">
        <v>329</v>
      </c>
      <c r="E122" s="267" t="s">
        <v>2420</v>
      </c>
      <c r="F122" s="268" t="s">
        <v>3987</v>
      </c>
      <c r="G122" s="269" t="s">
        <v>1677</v>
      </c>
      <c r="H122" s="270">
        <v>28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947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947</v>
      </c>
      <c r="BM122" s="241" t="s">
        <v>581</v>
      </c>
    </row>
    <row r="123" s="2" customFormat="1" ht="16.5" customHeight="1">
      <c r="A123" s="41"/>
      <c r="B123" s="42"/>
      <c r="C123" s="266" t="s">
        <v>449</v>
      </c>
      <c r="D123" s="266" t="s">
        <v>329</v>
      </c>
      <c r="E123" s="267" t="s">
        <v>2422</v>
      </c>
      <c r="F123" s="268" t="s">
        <v>3988</v>
      </c>
      <c r="G123" s="269" t="s">
        <v>1677</v>
      </c>
      <c r="H123" s="270">
        <v>37</v>
      </c>
      <c r="I123" s="271"/>
      <c r="J123" s="272">
        <f>ROUND(I123*H123,2)</f>
        <v>0</v>
      </c>
      <c r="K123" s="268" t="s">
        <v>44</v>
      </c>
      <c r="L123" s="273"/>
      <c r="M123" s="274" t="s">
        <v>44</v>
      </c>
      <c r="N123" s="275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947</v>
      </c>
      <c r="AT123" s="241" t="s">
        <v>329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947</v>
      </c>
      <c r="BM123" s="241" t="s">
        <v>594</v>
      </c>
    </row>
    <row r="124" s="2" customFormat="1" ht="16.5" customHeight="1">
      <c r="A124" s="41"/>
      <c r="B124" s="42"/>
      <c r="C124" s="266" t="s">
        <v>455</v>
      </c>
      <c r="D124" s="266" t="s">
        <v>329</v>
      </c>
      <c r="E124" s="267" t="s">
        <v>3989</v>
      </c>
      <c r="F124" s="268" t="s">
        <v>3990</v>
      </c>
      <c r="G124" s="269" t="s">
        <v>218</v>
      </c>
      <c r="H124" s="270">
        <v>800</v>
      </c>
      <c r="I124" s="271"/>
      <c r="J124" s="272">
        <f>ROUND(I124*H124,2)</f>
        <v>0</v>
      </c>
      <c r="K124" s="268" t="s">
        <v>44</v>
      </c>
      <c r="L124" s="273"/>
      <c r="M124" s="274" t="s">
        <v>44</v>
      </c>
      <c r="N124" s="275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947</v>
      </c>
      <c r="AT124" s="241" t="s">
        <v>329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947</v>
      </c>
      <c r="BM124" s="241" t="s">
        <v>604</v>
      </c>
    </row>
    <row r="125" s="2" customFormat="1" ht="16.5" customHeight="1">
      <c r="A125" s="41"/>
      <c r="B125" s="42"/>
      <c r="C125" s="266" t="s">
        <v>461</v>
      </c>
      <c r="D125" s="266" t="s">
        <v>329</v>
      </c>
      <c r="E125" s="267" t="s">
        <v>3991</v>
      </c>
      <c r="F125" s="268" t="s">
        <v>3992</v>
      </c>
      <c r="G125" s="269" t="s">
        <v>1677</v>
      </c>
      <c r="H125" s="270">
        <v>28</v>
      </c>
      <c r="I125" s="271"/>
      <c r="J125" s="272">
        <f>ROUND(I125*H125,2)</f>
        <v>0</v>
      </c>
      <c r="K125" s="268" t="s">
        <v>44</v>
      </c>
      <c r="L125" s="273"/>
      <c r="M125" s="274" t="s">
        <v>44</v>
      </c>
      <c r="N125" s="275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947</v>
      </c>
      <c r="AT125" s="241" t="s">
        <v>329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947</v>
      </c>
      <c r="BM125" s="241" t="s">
        <v>620</v>
      </c>
    </row>
    <row r="126" s="2" customFormat="1" ht="16.5" customHeight="1">
      <c r="A126" s="41"/>
      <c r="B126" s="42"/>
      <c r="C126" s="266" t="s">
        <v>466</v>
      </c>
      <c r="D126" s="266" t="s">
        <v>329</v>
      </c>
      <c r="E126" s="267" t="s">
        <v>3993</v>
      </c>
      <c r="F126" s="268" t="s">
        <v>3994</v>
      </c>
      <c r="G126" s="269" t="s">
        <v>1677</v>
      </c>
      <c r="H126" s="270">
        <v>28</v>
      </c>
      <c r="I126" s="271"/>
      <c r="J126" s="272">
        <f>ROUND(I126*H126,2)</f>
        <v>0</v>
      </c>
      <c r="K126" s="268" t="s">
        <v>44</v>
      </c>
      <c r="L126" s="273"/>
      <c r="M126" s="274" t="s">
        <v>44</v>
      </c>
      <c r="N126" s="275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947</v>
      </c>
      <c r="AT126" s="241" t="s">
        <v>329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947</v>
      </c>
      <c r="BM126" s="241" t="s">
        <v>236</v>
      </c>
    </row>
    <row r="127" s="2" customFormat="1" ht="16.5" customHeight="1">
      <c r="A127" s="41"/>
      <c r="B127" s="42"/>
      <c r="C127" s="266" t="s">
        <v>471</v>
      </c>
      <c r="D127" s="266" t="s">
        <v>329</v>
      </c>
      <c r="E127" s="267" t="s">
        <v>3995</v>
      </c>
      <c r="F127" s="268" t="s">
        <v>3996</v>
      </c>
      <c r="G127" s="269" t="s">
        <v>1677</v>
      </c>
      <c r="H127" s="270">
        <v>3</v>
      </c>
      <c r="I127" s="271"/>
      <c r="J127" s="272">
        <f>ROUND(I127*H127,2)</f>
        <v>0</v>
      </c>
      <c r="K127" s="268" t="s">
        <v>44</v>
      </c>
      <c r="L127" s="273"/>
      <c r="M127" s="274" t="s">
        <v>44</v>
      </c>
      <c r="N127" s="275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947</v>
      </c>
      <c r="AT127" s="241" t="s">
        <v>329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947</v>
      </c>
      <c r="BM127" s="241" t="s">
        <v>639</v>
      </c>
    </row>
    <row r="128" s="2" customFormat="1" ht="16.5" customHeight="1">
      <c r="A128" s="41"/>
      <c r="B128" s="42"/>
      <c r="C128" s="266" t="s">
        <v>478</v>
      </c>
      <c r="D128" s="266" t="s">
        <v>329</v>
      </c>
      <c r="E128" s="267" t="s">
        <v>3997</v>
      </c>
      <c r="F128" s="268" t="s">
        <v>3998</v>
      </c>
      <c r="G128" s="269" t="s">
        <v>1677</v>
      </c>
      <c r="H128" s="270">
        <v>13</v>
      </c>
      <c r="I128" s="271"/>
      <c r="J128" s="272">
        <f>ROUND(I128*H128,2)</f>
        <v>0</v>
      </c>
      <c r="K128" s="268" t="s">
        <v>44</v>
      </c>
      <c r="L128" s="273"/>
      <c r="M128" s="274" t="s">
        <v>44</v>
      </c>
      <c r="N128" s="275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947</v>
      </c>
      <c r="AT128" s="241" t="s">
        <v>329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947</v>
      </c>
      <c r="BM128" s="241" t="s">
        <v>649</v>
      </c>
    </row>
    <row r="129" s="2" customFormat="1" ht="16.5" customHeight="1">
      <c r="A129" s="41"/>
      <c r="B129" s="42"/>
      <c r="C129" s="266" t="s">
        <v>484</v>
      </c>
      <c r="D129" s="266" t="s">
        <v>329</v>
      </c>
      <c r="E129" s="267" t="s">
        <v>3999</v>
      </c>
      <c r="F129" s="268" t="s">
        <v>3996</v>
      </c>
      <c r="G129" s="269" t="s">
        <v>1677</v>
      </c>
      <c r="H129" s="270">
        <v>15</v>
      </c>
      <c r="I129" s="271"/>
      <c r="J129" s="272">
        <f>ROUND(I129*H129,2)</f>
        <v>0</v>
      </c>
      <c r="K129" s="268" t="s">
        <v>44</v>
      </c>
      <c r="L129" s="273"/>
      <c r="M129" s="274" t="s">
        <v>44</v>
      </c>
      <c r="N129" s="275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947</v>
      </c>
      <c r="AT129" s="241" t="s">
        <v>329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947</v>
      </c>
      <c r="BM129" s="241" t="s">
        <v>657</v>
      </c>
    </row>
    <row r="130" s="2" customFormat="1" ht="16.5" customHeight="1">
      <c r="A130" s="41"/>
      <c r="B130" s="42"/>
      <c r="C130" s="266" t="s">
        <v>489</v>
      </c>
      <c r="D130" s="266" t="s">
        <v>329</v>
      </c>
      <c r="E130" s="267" t="s">
        <v>4000</v>
      </c>
      <c r="F130" s="268" t="s">
        <v>4001</v>
      </c>
      <c r="G130" s="269" t="s">
        <v>1677</v>
      </c>
      <c r="H130" s="270">
        <v>15</v>
      </c>
      <c r="I130" s="271"/>
      <c r="J130" s="272">
        <f>ROUND(I130*H130,2)</f>
        <v>0</v>
      </c>
      <c r="K130" s="268" t="s">
        <v>44</v>
      </c>
      <c r="L130" s="273"/>
      <c r="M130" s="274" t="s">
        <v>44</v>
      </c>
      <c r="N130" s="275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947</v>
      </c>
      <c r="AT130" s="241" t="s">
        <v>329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947</v>
      </c>
      <c r="BM130" s="241" t="s">
        <v>666</v>
      </c>
    </row>
    <row r="131" s="2" customFormat="1" ht="16.5" customHeight="1">
      <c r="A131" s="41"/>
      <c r="B131" s="42"/>
      <c r="C131" s="266" t="s">
        <v>493</v>
      </c>
      <c r="D131" s="266" t="s">
        <v>329</v>
      </c>
      <c r="E131" s="267" t="s">
        <v>4002</v>
      </c>
      <c r="F131" s="268" t="s">
        <v>4003</v>
      </c>
      <c r="G131" s="269" t="s">
        <v>1677</v>
      </c>
      <c r="H131" s="270">
        <v>13</v>
      </c>
      <c r="I131" s="271"/>
      <c r="J131" s="272">
        <f>ROUND(I131*H131,2)</f>
        <v>0</v>
      </c>
      <c r="K131" s="268" t="s">
        <v>44</v>
      </c>
      <c r="L131" s="273"/>
      <c r="M131" s="274" t="s">
        <v>44</v>
      </c>
      <c r="N131" s="275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947</v>
      </c>
      <c r="AT131" s="241" t="s">
        <v>329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947</v>
      </c>
      <c r="BM131" s="241" t="s">
        <v>675</v>
      </c>
    </row>
    <row r="132" s="2" customFormat="1" ht="16.5" customHeight="1">
      <c r="A132" s="41"/>
      <c r="B132" s="42"/>
      <c r="C132" s="266" t="s">
        <v>497</v>
      </c>
      <c r="D132" s="266" t="s">
        <v>329</v>
      </c>
      <c r="E132" s="267" t="s">
        <v>4004</v>
      </c>
      <c r="F132" s="268" t="s">
        <v>3969</v>
      </c>
      <c r="G132" s="269" t="s">
        <v>1677</v>
      </c>
      <c r="H132" s="270">
        <v>28</v>
      </c>
      <c r="I132" s="271"/>
      <c r="J132" s="272">
        <f>ROUND(I132*H132,2)</f>
        <v>0</v>
      </c>
      <c r="K132" s="268" t="s">
        <v>44</v>
      </c>
      <c r="L132" s="273"/>
      <c r="M132" s="274" t="s">
        <v>44</v>
      </c>
      <c r="N132" s="275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947</v>
      </c>
      <c r="AT132" s="241" t="s">
        <v>329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947</v>
      </c>
      <c r="BM132" s="241" t="s">
        <v>686</v>
      </c>
    </row>
    <row r="133" s="2" customFormat="1" ht="16.5" customHeight="1">
      <c r="A133" s="41"/>
      <c r="B133" s="42"/>
      <c r="C133" s="266" t="s">
        <v>501</v>
      </c>
      <c r="D133" s="266" t="s">
        <v>329</v>
      </c>
      <c r="E133" s="267" t="s">
        <v>1809</v>
      </c>
      <c r="F133" s="268" t="s">
        <v>4005</v>
      </c>
      <c r="G133" s="269" t="s">
        <v>218</v>
      </c>
      <c r="H133" s="270">
        <v>800</v>
      </c>
      <c r="I133" s="271"/>
      <c r="J133" s="272">
        <f>ROUND(I133*H133,2)</f>
        <v>0</v>
      </c>
      <c r="K133" s="268" t="s">
        <v>44</v>
      </c>
      <c r="L133" s="273"/>
      <c r="M133" s="274" t="s">
        <v>44</v>
      </c>
      <c r="N133" s="275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947</v>
      </c>
      <c r="AT133" s="241" t="s">
        <v>329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947</v>
      </c>
      <c r="BM133" s="241" t="s">
        <v>696</v>
      </c>
    </row>
    <row r="134" s="2" customFormat="1" ht="16.5" customHeight="1">
      <c r="A134" s="41"/>
      <c r="B134" s="42"/>
      <c r="C134" s="266" t="s">
        <v>508</v>
      </c>
      <c r="D134" s="266" t="s">
        <v>329</v>
      </c>
      <c r="E134" s="267" t="s">
        <v>4006</v>
      </c>
      <c r="F134" s="268" t="s">
        <v>4007</v>
      </c>
      <c r="G134" s="269" t="s">
        <v>1677</v>
      </c>
      <c r="H134" s="270">
        <v>31</v>
      </c>
      <c r="I134" s="271"/>
      <c r="J134" s="272">
        <f>ROUND(I134*H134,2)</f>
        <v>0</v>
      </c>
      <c r="K134" s="268" t="s">
        <v>44</v>
      </c>
      <c r="L134" s="273"/>
      <c r="M134" s="274" t="s">
        <v>44</v>
      </c>
      <c r="N134" s="275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947</v>
      </c>
      <c r="AT134" s="241" t="s">
        <v>329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947</v>
      </c>
      <c r="BM134" s="241" t="s">
        <v>711</v>
      </c>
    </row>
    <row r="135" s="2" customFormat="1" ht="16.5" customHeight="1">
      <c r="A135" s="41"/>
      <c r="B135" s="42"/>
      <c r="C135" s="266" t="s">
        <v>516</v>
      </c>
      <c r="D135" s="266" t="s">
        <v>329</v>
      </c>
      <c r="E135" s="267" t="s">
        <v>1821</v>
      </c>
      <c r="F135" s="268" t="s">
        <v>4008</v>
      </c>
      <c r="G135" s="269" t="s">
        <v>1677</v>
      </c>
      <c r="H135" s="270">
        <v>78</v>
      </c>
      <c r="I135" s="271"/>
      <c r="J135" s="272">
        <f>ROUND(I135*H135,2)</f>
        <v>0</v>
      </c>
      <c r="K135" s="268" t="s">
        <v>44</v>
      </c>
      <c r="L135" s="273"/>
      <c r="M135" s="274" t="s">
        <v>44</v>
      </c>
      <c r="N135" s="275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947</v>
      </c>
      <c r="AT135" s="241" t="s">
        <v>329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947</v>
      </c>
      <c r="BM135" s="241" t="s">
        <v>724</v>
      </c>
    </row>
    <row r="136" s="2" customFormat="1" ht="16.5" customHeight="1">
      <c r="A136" s="41"/>
      <c r="B136" s="42"/>
      <c r="C136" s="266" t="s">
        <v>521</v>
      </c>
      <c r="D136" s="266" t="s">
        <v>329</v>
      </c>
      <c r="E136" s="267" t="s">
        <v>4009</v>
      </c>
      <c r="F136" s="268" t="s">
        <v>4010</v>
      </c>
      <c r="G136" s="269" t="s">
        <v>218</v>
      </c>
      <c r="H136" s="270">
        <v>150</v>
      </c>
      <c r="I136" s="271"/>
      <c r="J136" s="272">
        <f>ROUND(I136*H136,2)</f>
        <v>0</v>
      </c>
      <c r="K136" s="268" t="s">
        <v>44</v>
      </c>
      <c r="L136" s="273"/>
      <c r="M136" s="274" t="s">
        <v>44</v>
      </c>
      <c r="N136" s="275" t="s">
        <v>53</v>
      </c>
      <c r="O136" s="87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947</v>
      </c>
      <c r="AT136" s="241" t="s">
        <v>329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947</v>
      </c>
      <c r="BM136" s="241" t="s">
        <v>736</v>
      </c>
    </row>
    <row r="137" s="2" customFormat="1" ht="16.5" customHeight="1">
      <c r="A137" s="41"/>
      <c r="B137" s="42"/>
      <c r="C137" s="266" t="s">
        <v>526</v>
      </c>
      <c r="D137" s="266" t="s">
        <v>329</v>
      </c>
      <c r="E137" s="267" t="s">
        <v>1837</v>
      </c>
      <c r="F137" s="268" t="s">
        <v>1838</v>
      </c>
      <c r="G137" s="269" t="s">
        <v>218</v>
      </c>
      <c r="H137" s="270">
        <v>800</v>
      </c>
      <c r="I137" s="271"/>
      <c r="J137" s="272">
        <f>ROUND(I137*H137,2)</f>
        <v>0</v>
      </c>
      <c r="K137" s="268" t="s">
        <v>44</v>
      </c>
      <c r="L137" s="273"/>
      <c r="M137" s="274" t="s">
        <v>44</v>
      </c>
      <c r="N137" s="275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947</v>
      </c>
      <c r="AT137" s="241" t="s">
        <v>329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947</v>
      </c>
      <c r="BM137" s="241" t="s">
        <v>746</v>
      </c>
    </row>
    <row r="138" s="2" customFormat="1" ht="16.5" customHeight="1">
      <c r="A138" s="41"/>
      <c r="B138" s="42"/>
      <c r="C138" s="266" t="s">
        <v>531</v>
      </c>
      <c r="D138" s="266" t="s">
        <v>329</v>
      </c>
      <c r="E138" s="267" t="s">
        <v>4011</v>
      </c>
      <c r="F138" s="268" t="s">
        <v>4012</v>
      </c>
      <c r="G138" s="269" t="s">
        <v>1677</v>
      </c>
      <c r="H138" s="270">
        <v>28</v>
      </c>
      <c r="I138" s="271"/>
      <c r="J138" s="272">
        <f>ROUND(I138*H138,2)</f>
        <v>0</v>
      </c>
      <c r="K138" s="268" t="s">
        <v>44</v>
      </c>
      <c r="L138" s="273"/>
      <c r="M138" s="274" t="s">
        <v>44</v>
      </c>
      <c r="N138" s="275" t="s">
        <v>53</v>
      </c>
      <c r="O138" s="87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947</v>
      </c>
      <c r="AT138" s="241" t="s">
        <v>329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947</v>
      </c>
      <c r="BM138" s="241" t="s">
        <v>755</v>
      </c>
    </row>
    <row r="139" s="2" customFormat="1" ht="16.5" customHeight="1">
      <c r="A139" s="41"/>
      <c r="B139" s="42"/>
      <c r="C139" s="266" t="s">
        <v>536</v>
      </c>
      <c r="D139" s="266" t="s">
        <v>329</v>
      </c>
      <c r="E139" s="267" t="s">
        <v>4013</v>
      </c>
      <c r="F139" s="268" t="s">
        <v>4014</v>
      </c>
      <c r="G139" s="269" t="s">
        <v>1677</v>
      </c>
      <c r="H139" s="270">
        <v>28</v>
      </c>
      <c r="I139" s="271"/>
      <c r="J139" s="272">
        <f>ROUND(I139*H139,2)</f>
        <v>0</v>
      </c>
      <c r="K139" s="268" t="s">
        <v>44</v>
      </c>
      <c r="L139" s="273"/>
      <c r="M139" s="274" t="s">
        <v>44</v>
      </c>
      <c r="N139" s="275" t="s">
        <v>53</v>
      </c>
      <c r="O139" s="87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947</v>
      </c>
      <c r="AT139" s="241" t="s">
        <v>329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947</v>
      </c>
      <c r="BM139" s="241" t="s">
        <v>760</v>
      </c>
    </row>
    <row r="140" s="2" customFormat="1" ht="16.5" customHeight="1">
      <c r="A140" s="41"/>
      <c r="B140" s="42"/>
      <c r="C140" s="266" t="s">
        <v>541</v>
      </c>
      <c r="D140" s="266" t="s">
        <v>329</v>
      </c>
      <c r="E140" s="267" t="s">
        <v>4015</v>
      </c>
      <c r="F140" s="268" t="s">
        <v>4016</v>
      </c>
      <c r="G140" s="269" t="s">
        <v>218</v>
      </c>
      <c r="H140" s="270">
        <v>39</v>
      </c>
      <c r="I140" s="271"/>
      <c r="J140" s="272">
        <f>ROUND(I140*H140,2)</f>
        <v>0</v>
      </c>
      <c r="K140" s="268" t="s">
        <v>44</v>
      </c>
      <c r="L140" s="273"/>
      <c r="M140" s="274" t="s">
        <v>44</v>
      </c>
      <c r="N140" s="275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947</v>
      </c>
      <c r="AT140" s="241" t="s">
        <v>329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947</v>
      </c>
      <c r="BM140" s="241" t="s">
        <v>772</v>
      </c>
    </row>
    <row r="141" s="2" customFormat="1" ht="16.5" customHeight="1">
      <c r="A141" s="41"/>
      <c r="B141" s="42"/>
      <c r="C141" s="266" t="s">
        <v>546</v>
      </c>
      <c r="D141" s="266" t="s">
        <v>329</v>
      </c>
      <c r="E141" s="267" t="s">
        <v>4017</v>
      </c>
      <c r="F141" s="268" t="s">
        <v>4018</v>
      </c>
      <c r="G141" s="269" t="s">
        <v>1677</v>
      </c>
      <c r="H141" s="270">
        <v>18</v>
      </c>
      <c r="I141" s="271"/>
      <c r="J141" s="272">
        <f>ROUND(I141*H141,2)</f>
        <v>0</v>
      </c>
      <c r="K141" s="268" t="s">
        <v>44</v>
      </c>
      <c r="L141" s="273"/>
      <c r="M141" s="274" t="s">
        <v>44</v>
      </c>
      <c r="N141" s="275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947</v>
      </c>
      <c r="AT141" s="241" t="s">
        <v>329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947</v>
      </c>
      <c r="BM141" s="241" t="s">
        <v>779</v>
      </c>
    </row>
    <row r="142" s="2" customFormat="1" ht="16.5" customHeight="1">
      <c r="A142" s="41"/>
      <c r="B142" s="42"/>
      <c r="C142" s="266" t="s">
        <v>551</v>
      </c>
      <c r="D142" s="266" t="s">
        <v>329</v>
      </c>
      <c r="E142" s="267" t="s">
        <v>3267</v>
      </c>
      <c r="F142" s="268" t="s">
        <v>3268</v>
      </c>
      <c r="G142" s="269" t="s">
        <v>235</v>
      </c>
      <c r="H142" s="270">
        <v>28</v>
      </c>
      <c r="I142" s="271"/>
      <c r="J142" s="272">
        <f>ROUND(I142*H142,2)</f>
        <v>0</v>
      </c>
      <c r="K142" s="268" t="s">
        <v>44</v>
      </c>
      <c r="L142" s="273"/>
      <c r="M142" s="274" t="s">
        <v>44</v>
      </c>
      <c r="N142" s="275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947</v>
      </c>
      <c r="AT142" s="241" t="s">
        <v>329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947</v>
      </c>
      <c r="BM142" s="241" t="s">
        <v>789</v>
      </c>
    </row>
    <row r="143" s="2" customFormat="1" ht="16.5" customHeight="1">
      <c r="A143" s="41"/>
      <c r="B143" s="42"/>
      <c r="C143" s="266" t="s">
        <v>556</v>
      </c>
      <c r="D143" s="266" t="s">
        <v>329</v>
      </c>
      <c r="E143" s="267" t="s">
        <v>3269</v>
      </c>
      <c r="F143" s="268" t="s">
        <v>3270</v>
      </c>
      <c r="G143" s="269" t="s">
        <v>218</v>
      </c>
      <c r="H143" s="270">
        <v>280</v>
      </c>
      <c r="I143" s="271"/>
      <c r="J143" s="272">
        <f>ROUND(I143*H143,2)</f>
        <v>0</v>
      </c>
      <c r="K143" s="268" t="s">
        <v>44</v>
      </c>
      <c r="L143" s="273"/>
      <c r="M143" s="274" t="s">
        <v>44</v>
      </c>
      <c r="N143" s="275" t="s">
        <v>53</v>
      </c>
      <c r="O143" s="87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947</v>
      </c>
      <c r="AT143" s="241" t="s">
        <v>329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947</v>
      </c>
      <c r="BM143" s="241" t="s">
        <v>799</v>
      </c>
    </row>
    <row r="144" s="2" customFormat="1" ht="16.5" customHeight="1">
      <c r="A144" s="41"/>
      <c r="B144" s="42"/>
      <c r="C144" s="230" t="s">
        <v>561</v>
      </c>
      <c r="D144" s="230" t="s">
        <v>282</v>
      </c>
      <c r="E144" s="231" t="s">
        <v>1855</v>
      </c>
      <c r="F144" s="232" t="s">
        <v>1856</v>
      </c>
      <c r="G144" s="233" t="s">
        <v>1479</v>
      </c>
      <c r="H144" s="234">
        <v>1</v>
      </c>
      <c r="I144" s="235"/>
      <c r="J144" s="236">
        <f>ROUND(I144*H144,2)</f>
        <v>0</v>
      </c>
      <c r="K144" s="232" t="s">
        <v>44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947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947</v>
      </c>
      <c r="BM144" s="241" t="s">
        <v>4019</v>
      </c>
    </row>
    <row r="145" s="2" customFormat="1" ht="16.5" customHeight="1">
      <c r="A145" s="41"/>
      <c r="B145" s="42"/>
      <c r="C145" s="230" t="s">
        <v>566</v>
      </c>
      <c r="D145" s="230" t="s">
        <v>282</v>
      </c>
      <c r="E145" s="231" t="s">
        <v>1858</v>
      </c>
      <c r="F145" s="232" t="s">
        <v>1859</v>
      </c>
      <c r="G145" s="233" t="s">
        <v>1479</v>
      </c>
      <c r="H145" s="234">
        <v>1</v>
      </c>
      <c r="I145" s="235"/>
      <c r="J145" s="236">
        <f>ROUND(I145*H145,2)</f>
        <v>0</v>
      </c>
      <c r="K145" s="232" t="s">
        <v>44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947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947</v>
      </c>
      <c r="BM145" s="241" t="s">
        <v>4020</v>
      </c>
    </row>
    <row r="146" s="12" customFormat="1" ht="25.92" customHeight="1">
      <c r="A146" s="12"/>
      <c r="B146" s="214"/>
      <c r="C146" s="215"/>
      <c r="D146" s="216" t="s">
        <v>81</v>
      </c>
      <c r="E146" s="217" t="s">
        <v>196</v>
      </c>
      <c r="F146" s="217" t="s">
        <v>2837</v>
      </c>
      <c r="G146" s="215"/>
      <c r="H146" s="215"/>
      <c r="I146" s="218"/>
      <c r="J146" s="219">
        <f>BK146</f>
        <v>0</v>
      </c>
      <c r="K146" s="215"/>
      <c r="L146" s="220"/>
      <c r="M146" s="221"/>
      <c r="N146" s="222"/>
      <c r="O146" s="222"/>
      <c r="P146" s="223">
        <f>P147+P149+P151+P153</f>
        <v>0</v>
      </c>
      <c r="Q146" s="222"/>
      <c r="R146" s="223">
        <f>R147+R149+R151+R153</f>
        <v>0</v>
      </c>
      <c r="S146" s="222"/>
      <c r="T146" s="224">
        <f>T147+T149+T151+T153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307</v>
      </c>
      <c r="AT146" s="226" t="s">
        <v>81</v>
      </c>
      <c r="AU146" s="226" t="s">
        <v>82</v>
      </c>
      <c r="AY146" s="225" t="s">
        <v>280</v>
      </c>
      <c r="BK146" s="227">
        <f>BK147+BK149+BK151+BK153</f>
        <v>0</v>
      </c>
    </row>
    <row r="147" s="12" customFormat="1" ht="22.8" customHeight="1">
      <c r="A147" s="12"/>
      <c r="B147" s="214"/>
      <c r="C147" s="215"/>
      <c r="D147" s="216" t="s">
        <v>81</v>
      </c>
      <c r="E147" s="228" t="s">
        <v>2846</v>
      </c>
      <c r="F147" s="228" t="s">
        <v>2847</v>
      </c>
      <c r="G147" s="215"/>
      <c r="H147" s="215"/>
      <c r="I147" s="218"/>
      <c r="J147" s="229">
        <f>BK147</f>
        <v>0</v>
      </c>
      <c r="K147" s="215"/>
      <c r="L147" s="220"/>
      <c r="M147" s="221"/>
      <c r="N147" s="222"/>
      <c r="O147" s="222"/>
      <c r="P147" s="223">
        <f>P148</f>
        <v>0</v>
      </c>
      <c r="Q147" s="222"/>
      <c r="R147" s="223">
        <f>R148</f>
        <v>0</v>
      </c>
      <c r="S147" s="222"/>
      <c r="T147" s="22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5" t="s">
        <v>307</v>
      </c>
      <c r="AT147" s="226" t="s">
        <v>81</v>
      </c>
      <c r="AU147" s="226" t="s">
        <v>89</v>
      </c>
      <c r="AY147" s="225" t="s">
        <v>280</v>
      </c>
      <c r="BK147" s="227">
        <f>BK148</f>
        <v>0</v>
      </c>
    </row>
    <row r="148" s="2" customFormat="1" ht="16.5" customHeight="1">
      <c r="A148" s="41"/>
      <c r="B148" s="42"/>
      <c r="C148" s="230" t="s">
        <v>571</v>
      </c>
      <c r="D148" s="230" t="s">
        <v>282</v>
      </c>
      <c r="E148" s="231" t="s">
        <v>3274</v>
      </c>
      <c r="F148" s="232" t="s">
        <v>2847</v>
      </c>
      <c r="G148" s="233" t="s">
        <v>1479</v>
      </c>
      <c r="H148" s="234">
        <v>1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3275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3275</v>
      </c>
      <c r="BM148" s="241" t="s">
        <v>4021</v>
      </c>
    </row>
    <row r="149" s="12" customFormat="1" ht="22.8" customHeight="1">
      <c r="A149" s="12"/>
      <c r="B149" s="214"/>
      <c r="C149" s="215"/>
      <c r="D149" s="216" t="s">
        <v>81</v>
      </c>
      <c r="E149" s="228" t="s">
        <v>2854</v>
      </c>
      <c r="F149" s="228" t="s">
        <v>2855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P150</f>
        <v>0</v>
      </c>
      <c r="Q149" s="222"/>
      <c r="R149" s="223">
        <f>R150</f>
        <v>0</v>
      </c>
      <c r="S149" s="222"/>
      <c r="T149" s="224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307</v>
      </c>
      <c r="AT149" s="226" t="s">
        <v>81</v>
      </c>
      <c r="AU149" s="226" t="s">
        <v>89</v>
      </c>
      <c r="AY149" s="225" t="s">
        <v>280</v>
      </c>
      <c r="BK149" s="227">
        <f>BK150</f>
        <v>0</v>
      </c>
    </row>
    <row r="150" s="2" customFormat="1" ht="16.5" customHeight="1">
      <c r="A150" s="41"/>
      <c r="B150" s="42"/>
      <c r="C150" s="230" t="s">
        <v>576</v>
      </c>
      <c r="D150" s="230" t="s">
        <v>282</v>
      </c>
      <c r="E150" s="231" t="s">
        <v>3277</v>
      </c>
      <c r="F150" s="232" t="s">
        <v>2855</v>
      </c>
      <c r="G150" s="233" t="s">
        <v>1479</v>
      </c>
      <c r="H150" s="234">
        <v>1</v>
      </c>
      <c r="I150" s="235"/>
      <c r="J150" s="236">
        <f>ROUND(I150*H150,2)</f>
        <v>0</v>
      </c>
      <c r="K150" s="232" t="s">
        <v>285</v>
      </c>
      <c r="L150" s="47"/>
      <c r="M150" s="237" t="s">
        <v>44</v>
      </c>
      <c r="N150" s="238" t="s">
        <v>53</v>
      </c>
      <c r="O150" s="87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3275</v>
      </c>
      <c r="AT150" s="241" t="s">
        <v>282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3275</v>
      </c>
      <c r="BM150" s="241" t="s">
        <v>4022</v>
      </c>
    </row>
    <row r="151" s="12" customFormat="1" ht="22.8" customHeight="1">
      <c r="A151" s="12"/>
      <c r="B151" s="214"/>
      <c r="C151" s="215"/>
      <c r="D151" s="216" t="s">
        <v>81</v>
      </c>
      <c r="E151" s="228" t="s">
        <v>3279</v>
      </c>
      <c r="F151" s="228" t="s">
        <v>3280</v>
      </c>
      <c r="G151" s="215"/>
      <c r="H151" s="215"/>
      <c r="I151" s="218"/>
      <c r="J151" s="229">
        <f>BK151</f>
        <v>0</v>
      </c>
      <c r="K151" s="215"/>
      <c r="L151" s="220"/>
      <c r="M151" s="221"/>
      <c r="N151" s="222"/>
      <c r="O151" s="222"/>
      <c r="P151" s="223">
        <f>P152</f>
        <v>0</v>
      </c>
      <c r="Q151" s="222"/>
      <c r="R151" s="223">
        <f>R152</f>
        <v>0</v>
      </c>
      <c r="S151" s="222"/>
      <c r="T151" s="224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5" t="s">
        <v>307</v>
      </c>
      <c r="AT151" s="226" t="s">
        <v>81</v>
      </c>
      <c r="AU151" s="226" t="s">
        <v>89</v>
      </c>
      <c r="AY151" s="225" t="s">
        <v>280</v>
      </c>
      <c r="BK151" s="227">
        <f>BK152</f>
        <v>0</v>
      </c>
    </row>
    <row r="152" s="2" customFormat="1" ht="16.5" customHeight="1">
      <c r="A152" s="41"/>
      <c r="B152" s="42"/>
      <c r="C152" s="230" t="s">
        <v>581</v>
      </c>
      <c r="D152" s="230" t="s">
        <v>282</v>
      </c>
      <c r="E152" s="231" t="s">
        <v>3281</v>
      </c>
      <c r="F152" s="232" t="s">
        <v>3280</v>
      </c>
      <c r="G152" s="233" t="s">
        <v>1479</v>
      </c>
      <c r="H152" s="234">
        <v>1</v>
      </c>
      <c r="I152" s="235"/>
      <c r="J152" s="236">
        <f>ROUND(I152*H152,2)</f>
        <v>0</v>
      </c>
      <c r="K152" s="232" t="s">
        <v>285</v>
      </c>
      <c r="L152" s="47"/>
      <c r="M152" s="237" t="s">
        <v>44</v>
      </c>
      <c r="N152" s="238" t="s">
        <v>53</v>
      </c>
      <c r="O152" s="87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1" t="s">
        <v>3275</v>
      </c>
      <c r="AT152" s="241" t="s">
        <v>282</v>
      </c>
      <c r="AU152" s="241" t="s">
        <v>91</v>
      </c>
      <c r="AY152" s="19" t="s">
        <v>280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89</v>
      </c>
      <c r="BK152" s="242">
        <f>ROUND(I152*H152,2)</f>
        <v>0</v>
      </c>
      <c r="BL152" s="19" t="s">
        <v>3275</v>
      </c>
      <c r="BM152" s="241" t="s">
        <v>4023</v>
      </c>
    </row>
    <row r="153" s="12" customFormat="1" ht="22.8" customHeight="1">
      <c r="A153" s="12"/>
      <c r="B153" s="214"/>
      <c r="C153" s="215"/>
      <c r="D153" s="216" t="s">
        <v>81</v>
      </c>
      <c r="E153" s="228" t="s">
        <v>3283</v>
      </c>
      <c r="F153" s="228" t="s">
        <v>3193</v>
      </c>
      <c r="G153" s="215"/>
      <c r="H153" s="215"/>
      <c r="I153" s="218"/>
      <c r="J153" s="229">
        <f>BK153</f>
        <v>0</v>
      </c>
      <c r="K153" s="215"/>
      <c r="L153" s="220"/>
      <c r="M153" s="221"/>
      <c r="N153" s="222"/>
      <c r="O153" s="222"/>
      <c r="P153" s="223">
        <f>P154</f>
        <v>0</v>
      </c>
      <c r="Q153" s="222"/>
      <c r="R153" s="223">
        <f>R154</f>
        <v>0</v>
      </c>
      <c r="S153" s="222"/>
      <c r="T153" s="22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5" t="s">
        <v>307</v>
      </c>
      <c r="AT153" s="226" t="s">
        <v>81</v>
      </c>
      <c r="AU153" s="226" t="s">
        <v>89</v>
      </c>
      <c r="AY153" s="225" t="s">
        <v>280</v>
      </c>
      <c r="BK153" s="227">
        <f>BK154</f>
        <v>0</v>
      </c>
    </row>
    <row r="154" s="2" customFormat="1" ht="16.5" customHeight="1">
      <c r="A154" s="41"/>
      <c r="B154" s="42"/>
      <c r="C154" s="230" t="s">
        <v>586</v>
      </c>
      <c r="D154" s="230" t="s">
        <v>282</v>
      </c>
      <c r="E154" s="231" t="s">
        <v>3284</v>
      </c>
      <c r="F154" s="232" t="s">
        <v>3193</v>
      </c>
      <c r="G154" s="233" t="s">
        <v>1479</v>
      </c>
      <c r="H154" s="234">
        <v>1</v>
      </c>
      <c r="I154" s="235"/>
      <c r="J154" s="236">
        <f>ROUND(I154*H154,2)</f>
        <v>0</v>
      </c>
      <c r="K154" s="232" t="s">
        <v>285</v>
      </c>
      <c r="L154" s="47"/>
      <c r="M154" s="304" t="s">
        <v>44</v>
      </c>
      <c r="N154" s="305" t="s">
        <v>53</v>
      </c>
      <c r="O154" s="306"/>
      <c r="P154" s="307">
        <f>O154*H154</f>
        <v>0</v>
      </c>
      <c r="Q154" s="307">
        <v>0</v>
      </c>
      <c r="R154" s="307">
        <f>Q154*H154</f>
        <v>0</v>
      </c>
      <c r="S154" s="307">
        <v>0</v>
      </c>
      <c r="T154" s="308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3275</v>
      </c>
      <c r="AT154" s="241" t="s">
        <v>282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3275</v>
      </c>
      <c r="BM154" s="241" t="s">
        <v>4024</v>
      </c>
    </row>
    <row r="155" s="2" customFormat="1" ht="6.96" customHeight="1">
      <c r="A155" s="41"/>
      <c r="B155" s="62"/>
      <c r="C155" s="63"/>
      <c r="D155" s="63"/>
      <c r="E155" s="63"/>
      <c r="F155" s="63"/>
      <c r="G155" s="63"/>
      <c r="H155" s="63"/>
      <c r="I155" s="179"/>
      <c r="J155" s="63"/>
      <c r="K155" s="63"/>
      <c r="L155" s="47"/>
      <c r="M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</sheetData>
  <sheetProtection sheet="1" autoFilter="0" formatColumns="0" formatRows="0" objects="1" scenarios="1" spinCount="100000" saltValue="MM84pAcoVJqfaI0r626lfwQYt5Z0/UX/ZXmoy9bYgg0SqZbUa6l9KSEGwTtBXyAy4t+RU9PezAR3BLGSf1CO1A==" hashValue="yPSq644ZJzFBeUoSFKP5TEVX2fizA8eRGnGohQEKGFEoQe/yO/HP6mTydDXmrIDuSa0QmlUa+Tceaz2sxeeL3Q==" algorithmName="SHA-512" password="CC35"/>
  <autoFilter ref="C87:K15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180</v>
      </c>
      <c r="AZ2" s="142" t="s">
        <v>4025</v>
      </c>
      <c r="BA2" s="142" t="s">
        <v>4026</v>
      </c>
      <c r="BB2" s="142" t="s">
        <v>201</v>
      </c>
      <c r="BC2" s="142" t="s">
        <v>4027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4028</v>
      </c>
      <c r="BA3" s="142" t="s">
        <v>4029</v>
      </c>
      <c r="BB3" s="142" t="s">
        <v>201</v>
      </c>
      <c r="BC3" s="142" t="s">
        <v>307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4030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4031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ROUND(J93,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ROUND((SUM(BE93:BE205)),  2)</f>
        <v>0</v>
      </c>
      <c r="G35" s="41"/>
      <c r="H35" s="41"/>
      <c r="I35" s="168">
        <v>0.20999999999999999</v>
      </c>
      <c r="J35" s="167">
        <f>ROUND(((SUM(BE93:BE205))*I35),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ROUND((SUM(BF93:BF205)),  2)</f>
        <v>0</v>
      </c>
      <c r="G36" s="41"/>
      <c r="H36" s="41"/>
      <c r="I36" s="168">
        <v>0.14999999999999999</v>
      </c>
      <c r="J36" s="167">
        <f>ROUND(((SUM(BF93:BF205))*I36),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ROUND((SUM(BG93:BG205)),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ROUND((SUM(BH93:BH205)),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ROUND((SUM(BI93:BI205)),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4030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60a - Demolice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J93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J94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J95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2520</v>
      </c>
      <c r="E66" s="198"/>
      <c r="F66" s="198"/>
      <c r="G66" s="198"/>
      <c r="H66" s="198"/>
      <c r="I66" s="199"/>
      <c r="J66" s="200">
        <f>J140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247</v>
      </c>
      <c r="E67" s="198"/>
      <c r="F67" s="198"/>
      <c r="G67" s="198"/>
      <c r="H67" s="198"/>
      <c r="I67" s="199"/>
      <c r="J67" s="200">
        <f>J145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4032</v>
      </c>
      <c r="E68" s="198"/>
      <c r="F68" s="198"/>
      <c r="G68" s="198"/>
      <c r="H68" s="198"/>
      <c r="I68" s="199"/>
      <c r="J68" s="200">
        <f>J187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89"/>
      <c r="C69" s="190"/>
      <c r="D69" s="191" t="s">
        <v>249</v>
      </c>
      <c r="E69" s="192"/>
      <c r="F69" s="192"/>
      <c r="G69" s="192"/>
      <c r="H69" s="192"/>
      <c r="I69" s="193"/>
      <c r="J69" s="194">
        <f>J196</f>
        <v>0</v>
      </c>
      <c r="K69" s="190"/>
      <c r="L69" s="19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96"/>
      <c r="C70" s="128"/>
      <c r="D70" s="197" t="s">
        <v>250</v>
      </c>
      <c r="E70" s="198"/>
      <c r="F70" s="198"/>
      <c r="G70" s="198"/>
      <c r="H70" s="198"/>
      <c r="I70" s="199"/>
      <c r="J70" s="200">
        <f>J197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254</v>
      </c>
      <c r="E71" s="198"/>
      <c r="F71" s="198"/>
      <c r="G71" s="198"/>
      <c r="H71" s="198"/>
      <c r="I71" s="199"/>
      <c r="J71" s="200">
        <f>J202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1"/>
      <c r="B72" s="42"/>
      <c r="C72" s="43"/>
      <c r="D72" s="43"/>
      <c r="E72" s="43"/>
      <c r="F72" s="43"/>
      <c r="G72" s="43"/>
      <c r="H72" s="43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6.96" customHeight="1">
      <c r="A73" s="41"/>
      <c r="B73" s="62"/>
      <c r="C73" s="63"/>
      <c r="D73" s="63"/>
      <c r="E73" s="63"/>
      <c r="F73" s="63"/>
      <c r="G73" s="63"/>
      <c r="H73" s="63"/>
      <c r="I73" s="179"/>
      <c r="J73" s="63"/>
      <c r="K73" s="6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="2" customFormat="1" ht="6.96" customHeight="1">
      <c r="A77" s="41"/>
      <c r="B77" s="64"/>
      <c r="C77" s="65"/>
      <c r="D77" s="65"/>
      <c r="E77" s="65"/>
      <c r="F77" s="65"/>
      <c r="G77" s="65"/>
      <c r="H77" s="65"/>
      <c r="I77" s="182"/>
      <c r="J77" s="65"/>
      <c r="K77" s="65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4.96" customHeight="1">
      <c r="A78" s="41"/>
      <c r="B78" s="42"/>
      <c r="C78" s="25" t="s">
        <v>265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183" t="str">
        <f>E7</f>
        <v>Revitalizace Jižního náměstí</v>
      </c>
      <c r="F81" s="34"/>
      <c r="G81" s="34"/>
      <c r="H81" s="34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1" customFormat="1" ht="12" customHeight="1">
      <c r="B82" s="23"/>
      <c r="C82" s="34" t="s">
        <v>220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="2" customFormat="1" ht="16.5" customHeight="1">
      <c r="A83" s="41"/>
      <c r="B83" s="42"/>
      <c r="C83" s="43"/>
      <c r="D83" s="43"/>
      <c r="E83" s="183" t="s">
        <v>4030</v>
      </c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228</v>
      </c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72" t="str">
        <f>E11</f>
        <v>60a - Demolice</v>
      </c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22</v>
      </c>
      <c r="D87" s="43"/>
      <c r="E87" s="43"/>
      <c r="F87" s="29" t="str">
        <f>F14</f>
        <v>Praha 14</v>
      </c>
      <c r="G87" s="43"/>
      <c r="H87" s="43"/>
      <c r="I87" s="153" t="s">
        <v>24</v>
      </c>
      <c r="J87" s="75" t="str">
        <f>IF(J14="","",J14)</f>
        <v>17. 10. 2019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6.96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27.9" customHeight="1">
      <c r="A89" s="41"/>
      <c r="B89" s="42"/>
      <c r="C89" s="34" t="s">
        <v>30</v>
      </c>
      <c r="D89" s="43"/>
      <c r="E89" s="43"/>
      <c r="F89" s="29" t="str">
        <f>E17</f>
        <v>TSK hl. m. Prahy a.s.</v>
      </c>
      <c r="G89" s="43"/>
      <c r="H89" s="43"/>
      <c r="I89" s="153" t="s">
        <v>38</v>
      </c>
      <c r="J89" s="39" t="str">
        <f>E23</f>
        <v>d plus projektová a inženýrská a.s.</v>
      </c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5.15" customHeight="1">
      <c r="A90" s="41"/>
      <c r="B90" s="42"/>
      <c r="C90" s="34" t="s">
        <v>36</v>
      </c>
      <c r="D90" s="43"/>
      <c r="E90" s="43"/>
      <c r="F90" s="29" t="str">
        <f>IF(E20="","",E20)</f>
        <v>Vyplň údaj</v>
      </c>
      <c r="G90" s="43"/>
      <c r="H90" s="43"/>
      <c r="I90" s="153" t="s">
        <v>43</v>
      </c>
      <c r="J90" s="39" t="str">
        <f>E26</f>
        <v xml:space="preserve"> </v>
      </c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0.32" customHeight="1">
      <c r="A91" s="41"/>
      <c r="B91" s="42"/>
      <c r="C91" s="43"/>
      <c r="D91" s="43"/>
      <c r="E91" s="43"/>
      <c r="F91" s="43"/>
      <c r="G91" s="43"/>
      <c r="H91" s="43"/>
      <c r="I91" s="150"/>
      <c r="J91" s="43"/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11" customFormat="1" ht="29.28" customHeight="1">
      <c r="A92" s="202"/>
      <c r="B92" s="203"/>
      <c r="C92" s="204" t="s">
        <v>266</v>
      </c>
      <c r="D92" s="205" t="s">
        <v>67</v>
      </c>
      <c r="E92" s="205" t="s">
        <v>63</v>
      </c>
      <c r="F92" s="205" t="s">
        <v>64</v>
      </c>
      <c r="G92" s="205" t="s">
        <v>267</v>
      </c>
      <c r="H92" s="205" t="s">
        <v>268</v>
      </c>
      <c r="I92" s="206" t="s">
        <v>269</v>
      </c>
      <c r="J92" s="205" t="s">
        <v>239</v>
      </c>
      <c r="K92" s="207" t="s">
        <v>270</v>
      </c>
      <c r="L92" s="208"/>
      <c r="M92" s="95" t="s">
        <v>44</v>
      </c>
      <c r="N92" s="96" t="s">
        <v>52</v>
      </c>
      <c r="O92" s="96" t="s">
        <v>271</v>
      </c>
      <c r="P92" s="96" t="s">
        <v>272</v>
      </c>
      <c r="Q92" s="96" t="s">
        <v>273</v>
      </c>
      <c r="R92" s="96" t="s">
        <v>274</v>
      </c>
      <c r="S92" s="96" t="s">
        <v>275</v>
      </c>
      <c r="T92" s="97" t="s">
        <v>276</v>
      </c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="2" customFormat="1" ht="22.8" customHeight="1">
      <c r="A93" s="41"/>
      <c r="B93" s="42"/>
      <c r="C93" s="102" t="s">
        <v>277</v>
      </c>
      <c r="D93" s="43"/>
      <c r="E93" s="43"/>
      <c r="F93" s="43"/>
      <c r="G93" s="43"/>
      <c r="H93" s="43"/>
      <c r="I93" s="150"/>
      <c r="J93" s="209">
        <f>BK93</f>
        <v>0</v>
      </c>
      <c r="K93" s="43"/>
      <c r="L93" s="47"/>
      <c r="M93" s="98"/>
      <c r="N93" s="210"/>
      <c r="O93" s="99"/>
      <c r="P93" s="211">
        <f>P94+P196</f>
        <v>0</v>
      </c>
      <c r="Q93" s="99"/>
      <c r="R93" s="211">
        <f>R94+R196</f>
        <v>0.00080000000000000004</v>
      </c>
      <c r="S93" s="99"/>
      <c r="T93" s="212">
        <f>T94+T196</f>
        <v>3125.0231800000001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81</v>
      </c>
      <c r="AU93" s="19" t="s">
        <v>240</v>
      </c>
      <c r="BK93" s="213">
        <f>BK94+BK196</f>
        <v>0</v>
      </c>
    </row>
    <row r="94" s="12" customFormat="1" ht="25.92" customHeight="1">
      <c r="A94" s="12"/>
      <c r="B94" s="214"/>
      <c r="C94" s="215"/>
      <c r="D94" s="216" t="s">
        <v>81</v>
      </c>
      <c r="E94" s="217" t="s">
        <v>278</v>
      </c>
      <c r="F94" s="217" t="s">
        <v>279</v>
      </c>
      <c r="G94" s="215"/>
      <c r="H94" s="215"/>
      <c r="I94" s="218"/>
      <c r="J94" s="219">
        <f>BK94</f>
        <v>0</v>
      </c>
      <c r="K94" s="215"/>
      <c r="L94" s="220"/>
      <c r="M94" s="221"/>
      <c r="N94" s="222"/>
      <c r="O94" s="222"/>
      <c r="P94" s="223">
        <f>P95+P140+P145+P187</f>
        <v>0</v>
      </c>
      <c r="Q94" s="222"/>
      <c r="R94" s="223">
        <f>R95+R140+R145+R187</f>
        <v>0.00080000000000000004</v>
      </c>
      <c r="S94" s="222"/>
      <c r="T94" s="224">
        <f>T95+T140+T145+T187</f>
        <v>3124.8157000000001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5" t="s">
        <v>89</v>
      </c>
      <c r="AT94" s="226" t="s">
        <v>81</v>
      </c>
      <c r="AU94" s="226" t="s">
        <v>82</v>
      </c>
      <c r="AY94" s="225" t="s">
        <v>280</v>
      </c>
      <c r="BK94" s="227">
        <f>BK95+BK140+BK145+BK187</f>
        <v>0</v>
      </c>
    </row>
    <row r="95" s="12" customFormat="1" ht="22.8" customHeight="1">
      <c r="A95" s="12"/>
      <c r="B95" s="214"/>
      <c r="C95" s="215"/>
      <c r="D95" s="216" t="s">
        <v>81</v>
      </c>
      <c r="E95" s="228" t="s">
        <v>89</v>
      </c>
      <c r="F95" s="228" t="s">
        <v>281</v>
      </c>
      <c r="G95" s="215"/>
      <c r="H95" s="215"/>
      <c r="I95" s="218"/>
      <c r="J95" s="229">
        <f>BK95</f>
        <v>0</v>
      </c>
      <c r="K95" s="215"/>
      <c r="L95" s="220"/>
      <c r="M95" s="221"/>
      <c r="N95" s="222"/>
      <c r="O95" s="222"/>
      <c r="P95" s="223">
        <f>SUM(P96:P139)</f>
        <v>0</v>
      </c>
      <c r="Q95" s="222"/>
      <c r="R95" s="223">
        <f>SUM(R96:R139)</f>
        <v>0.00080000000000000004</v>
      </c>
      <c r="S95" s="222"/>
      <c r="T95" s="224">
        <f>SUM(T96:T139)</f>
        <v>2820.4640000000004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89</v>
      </c>
      <c r="AY95" s="225" t="s">
        <v>280</v>
      </c>
      <c r="BK95" s="227">
        <f>SUM(BK96:BK139)</f>
        <v>0</v>
      </c>
    </row>
    <row r="96" s="2" customFormat="1" ht="36" customHeight="1">
      <c r="A96" s="41"/>
      <c r="B96" s="42"/>
      <c r="C96" s="230" t="s">
        <v>89</v>
      </c>
      <c r="D96" s="230" t="s">
        <v>282</v>
      </c>
      <c r="E96" s="231" t="s">
        <v>4033</v>
      </c>
      <c r="F96" s="232" t="s">
        <v>4034</v>
      </c>
      <c r="G96" s="233" t="s">
        <v>201</v>
      </c>
      <c r="H96" s="234">
        <v>346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286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4035</v>
      </c>
    </row>
    <row r="97" s="13" customFormat="1">
      <c r="A97" s="13"/>
      <c r="B97" s="243"/>
      <c r="C97" s="244"/>
      <c r="D97" s="245" t="s">
        <v>288</v>
      </c>
      <c r="E97" s="246" t="s">
        <v>44</v>
      </c>
      <c r="F97" s="247" t="s">
        <v>4036</v>
      </c>
      <c r="G97" s="244"/>
      <c r="H97" s="248">
        <v>346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42</v>
      </c>
      <c r="AX97" s="13" t="s">
        <v>89</v>
      </c>
      <c r="AY97" s="254" t="s">
        <v>280</v>
      </c>
    </row>
    <row r="98" s="2" customFormat="1" ht="36" customHeight="1">
      <c r="A98" s="41"/>
      <c r="B98" s="42"/>
      <c r="C98" s="230" t="s">
        <v>91</v>
      </c>
      <c r="D98" s="230" t="s">
        <v>282</v>
      </c>
      <c r="E98" s="231" t="s">
        <v>4037</v>
      </c>
      <c r="F98" s="232" t="s">
        <v>4038</v>
      </c>
      <c r="G98" s="233" t="s">
        <v>431</v>
      </c>
      <c r="H98" s="234">
        <v>16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4039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4040</v>
      </c>
      <c r="G99" s="244"/>
      <c r="H99" s="248">
        <v>16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89</v>
      </c>
      <c r="AY99" s="254" t="s">
        <v>280</v>
      </c>
    </row>
    <row r="100" s="2" customFormat="1" ht="36" customHeight="1">
      <c r="A100" s="41"/>
      <c r="B100" s="42"/>
      <c r="C100" s="230" t="s">
        <v>297</v>
      </c>
      <c r="D100" s="230" t="s">
        <v>282</v>
      </c>
      <c r="E100" s="231" t="s">
        <v>4041</v>
      </c>
      <c r="F100" s="232" t="s">
        <v>4042</v>
      </c>
      <c r="G100" s="233" t="s">
        <v>431</v>
      </c>
      <c r="H100" s="234">
        <v>16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5.0000000000000002E-05</v>
      </c>
      <c r="R100" s="239">
        <f>Q100*H100</f>
        <v>0.00080000000000000004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4043</v>
      </c>
    </row>
    <row r="101" s="2" customFormat="1" ht="60" customHeight="1">
      <c r="A101" s="41"/>
      <c r="B101" s="42"/>
      <c r="C101" s="230" t="s">
        <v>286</v>
      </c>
      <c r="D101" s="230" t="s">
        <v>282</v>
      </c>
      <c r="E101" s="231" t="s">
        <v>4044</v>
      </c>
      <c r="F101" s="232" t="s">
        <v>4045</v>
      </c>
      <c r="G101" s="233" t="s">
        <v>201</v>
      </c>
      <c r="H101" s="234">
        <v>4060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0.17000000000000001</v>
      </c>
      <c r="T101" s="240">
        <f>S101*H101</f>
        <v>690.20000000000005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4046</v>
      </c>
    </row>
    <row r="102" s="13" customFormat="1">
      <c r="A102" s="13"/>
      <c r="B102" s="243"/>
      <c r="C102" s="244"/>
      <c r="D102" s="245" t="s">
        <v>288</v>
      </c>
      <c r="E102" s="246" t="s">
        <v>4025</v>
      </c>
      <c r="F102" s="247" t="s">
        <v>4047</v>
      </c>
      <c r="G102" s="244"/>
      <c r="H102" s="248">
        <v>4055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82</v>
      </c>
      <c r="AY102" s="254" t="s">
        <v>280</v>
      </c>
    </row>
    <row r="103" s="13" customFormat="1">
      <c r="A103" s="13"/>
      <c r="B103" s="243"/>
      <c r="C103" s="244"/>
      <c r="D103" s="245" t="s">
        <v>288</v>
      </c>
      <c r="E103" s="246" t="s">
        <v>4028</v>
      </c>
      <c r="F103" s="247" t="s">
        <v>4048</v>
      </c>
      <c r="G103" s="244"/>
      <c r="H103" s="248">
        <v>5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82</v>
      </c>
      <c r="AY103" s="254" t="s">
        <v>280</v>
      </c>
    </row>
    <row r="104" s="14" customFormat="1">
      <c r="A104" s="14"/>
      <c r="B104" s="255"/>
      <c r="C104" s="256"/>
      <c r="D104" s="245" t="s">
        <v>288</v>
      </c>
      <c r="E104" s="257" t="s">
        <v>44</v>
      </c>
      <c r="F104" s="258" t="s">
        <v>292</v>
      </c>
      <c r="G104" s="256"/>
      <c r="H104" s="259">
        <v>4060</v>
      </c>
      <c r="I104" s="260"/>
      <c r="J104" s="256"/>
      <c r="K104" s="256"/>
      <c r="L104" s="261"/>
      <c r="M104" s="262"/>
      <c r="N104" s="263"/>
      <c r="O104" s="263"/>
      <c r="P104" s="263"/>
      <c r="Q104" s="263"/>
      <c r="R104" s="263"/>
      <c r="S104" s="263"/>
      <c r="T104" s="26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5" t="s">
        <v>288</v>
      </c>
      <c r="AU104" s="265" t="s">
        <v>91</v>
      </c>
      <c r="AV104" s="14" t="s">
        <v>286</v>
      </c>
      <c r="AW104" s="14" t="s">
        <v>42</v>
      </c>
      <c r="AX104" s="14" t="s">
        <v>89</v>
      </c>
      <c r="AY104" s="265" t="s">
        <v>280</v>
      </c>
    </row>
    <row r="105" s="2" customFormat="1" ht="60" customHeight="1">
      <c r="A105" s="41"/>
      <c r="B105" s="42"/>
      <c r="C105" s="230" t="s">
        <v>307</v>
      </c>
      <c r="D105" s="230" t="s">
        <v>282</v>
      </c>
      <c r="E105" s="231" t="s">
        <v>4049</v>
      </c>
      <c r="F105" s="232" t="s">
        <v>4050</v>
      </c>
      <c r="G105" s="233" t="s">
        <v>201</v>
      </c>
      <c r="H105" s="234">
        <v>5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0.23999999999999999</v>
      </c>
      <c r="T105" s="240">
        <f>S105*H105</f>
        <v>1.2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286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4051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4028</v>
      </c>
      <c r="G106" s="244"/>
      <c r="H106" s="248">
        <v>5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89</v>
      </c>
      <c r="AY106" s="254" t="s">
        <v>280</v>
      </c>
    </row>
    <row r="107" s="2" customFormat="1" ht="60" customHeight="1">
      <c r="A107" s="41"/>
      <c r="B107" s="42"/>
      <c r="C107" s="230" t="s">
        <v>311</v>
      </c>
      <c r="D107" s="230" t="s">
        <v>282</v>
      </c>
      <c r="E107" s="231" t="s">
        <v>4052</v>
      </c>
      <c r="F107" s="232" t="s">
        <v>4053</v>
      </c>
      <c r="G107" s="233" t="s">
        <v>201</v>
      </c>
      <c r="H107" s="234">
        <v>4060</v>
      </c>
      <c r="I107" s="235"/>
      <c r="J107" s="236">
        <f>ROUND(I107*H107,2)</f>
        <v>0</v>
      </c>
      <c r="K107" s="232" t="s">
        <v>285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0.32500000000000001</v>
      </c>
      <c r="T107" s="240">
        <f>S107*H107</f>
        <v>1319.5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286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4054</v>
      </c>
    </row>
    <row r="108" s="13" customFormat="1">
      <c r="A108" s="13"/>
      <c r="B108" s="243"/>
      <c r="C108" s="244"/>
      <c r="D108" s="245" t="s">
        <v>288</v>
      </c>
      <c r="E108" s="246" t="s">
        <v>44</v>
      </c>
      <c r="F108" s="247" t="s">
        <v>4047</v>
      </c>
      <c r="G108" s="244"/>
      <c r="H108" s="248">
        <v>4055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3" customFormat="1">
      <c r="A109" s="13"/>
      <c r="B109" s="243"/>
      <c r="C109" s="244"/>
      <c r="D109" s="245" t="s">
        <v>288</v>
      </c>
      <c r="E109" s="246" t="s">
        <v>44</v>
      </c>
      <c r="F109" s="247" t="s">
        <v>4048</v>
      </c>
      <c r="G109" s="244"/>
      <c r="H109" s="248">
        <v>5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42</v>
      </c>
      <c r="AX109" s="13" t="s">
        <v>82</v>
      </c>
      <c r="AY109" s="254" t="s">
        <v>280</v>
      </c>
    </row>
    <row r="110" s="14" customFormat="1">
      <c r="A110" s="14"/>
      <c r="B110" s="255"/>
      <c r="C110" s="256"/>
      <c r="D110" s="245" t="s">
        <v>288</v>
      </c>
      <c r="E110" s="257" t="s">
        <v>44</v>
      </c>
      <c r="F110" s="258" t="s">
        <v>292</v>
      </c>
      <c r="G110" s="256"/>
      <c r="H110" s="259">
        <v>4060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5" t="s">
        <v>288</v>
      </c>
      <c r="AU110" s="265" t="s">
        <v>91</v>
      </c>
      <c r="AV110" s="14" t="s">
        <v>286</v>
      </c>
      <c r="AW110" s="14" t="s">
        <v>42</v>
      </c>
      <c r="AX110" s="14" t="s">
        <v>89</v>
      </c>
      <c r="AY110" s="265" t="s">
        <v>280</v>
      </c>
    </row>
    <row r="111" s="2" customFormat="1" ht="48" customHeight="1">
      <c r="A111" s="41"/>
      <c r="B111" s="42"/>
      <c r="C111" s="230" t="s">
        <v>316</v>
      </c>
      <c r="D111" s="230" t="s">
        <v>282</v>
      </c>
      <c r="E111" s="231" t="s">
        <v>4055</v>
      </c>
      <c r="F111" s="232" t="s">
        <v>4056</v>
      </c>
      <c r="G111" s="233" t="s">
        <v>201</v>
      </c>
      <c r="H111" s="234">
        <v>8110</v>
      </c>
      <c r="I111" s="235"/>
      <c r="J111" s="236">
        <f>ROUND(I111*H111,2)</f>
        <v>0</v>
      </c>
      <c r="K111" s="232" t="s">
        <v>285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0.098000000000000004</v>
      </c>
      <c r="T111" s="240">
        <f>S111*H111</f>
        <v>794.78000000000009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286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4057</v>
      </c>
    </row>
    <row r="112" s="13" customFormat="1">
      <c r="A112" s="13"/>
      <c r="B112" s="243"/>
      <c r="C112" s="244"/>
      <c r="D112" s="245" t="s">
        <v>288</v>
      </c>
      <c r="E112" s="246" t="s">
        <v>44</v>
      </c>
      <c r="F112" s="247" t="s">
        <v>4058</v>
      </c>
      <c r="G112" s="244"/>
      <c r="H112" s="248">
        <v>8110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288</v>
      </c>
      <c r="AU112" s="254" t="s">
        <v>91</v>
      </c>
      <c r="AV112" s="13" t="s">
        <v>91</v>
      </c>
      <c r="AW112" s="13" t="s">
        <v>42</v>
      </c>
      <c r="AX112" s="13" t="s">
        <v>89</v>
      </c>
      <c r="AY112" s="254" t="s">
        <v>280</v>
      </c>
    </row>
    <row r="113" s="2" customFormat="1" ht="36" customHeight="1">
      <c r="A113" s="41"/>
      <c r="B113" s="42"/>
      <c r="C113" s="230" t="s">
        <v>323</v>
      </c>
      <c r="D113" s="230" t="s">
        <v>282</v>
      </c>
      <c r="E113" s="231" t="s">
        <v>4059</v>
      </c>
      <c r="F113" s="232" t="s">
        <v>4060</v>
      </c>
      <c r="G113" s="233" t="s">
        <v>218</v>
      </c>
      <c r="H113" s="234">
        <v>369.60000000000002</v>
      </c>
      <c r="I113" s="235"/>
      <c r="J113" s="236">
        <f>ROUND(I113*H113,2)</f>
        <v>0</v>
      </c>
      <c r="K113" s="232" t="s">
        <v>285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0.040000000000000001</v>
      </c>
      <c r="T113" s="240">
        <f>S113*H113</f>
        <v>14.784000000000001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4061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4062</v>
      </c>
      <c r="G114" s="244"/>
      <c r="H114" s="248">
        <v>369.60000000000002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89</v>
      </c>
      <c r="AY114" s="254" t="s">
        <v>280</v>
      </c>
    </row>
    <row r="115" s="2" customFormat="1" ht="36" customHeight="1">
      <c r="A115" s="41"/>
      <c r="B115" s="42"/>
      <c r="C115" s="230" t="s">
        <v>328</v>
      </c>
      <c r="D115" s="230" t="s">
        <v>282</v>
      </c>
      <c r="E115" s="231" t="s">
        <v>4063</v>
      </c>
      <c r="F115" s="232" t="s">
        <v>4064</v>
      </c>
      <c r="G115" s="233" t="s">
        <v>235</v>
      </c>
      <c r="H115" s="234">
        <v>435.56999999999999</v>
      </c>
      <c r="I115" s="235"/>
      <c r="J115" s="236">
        <f>ROUND(I115*H115,2)</f>
        <v>0</v>
      </c>
      <c r="K115" s="232" t="s">
        <v>285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286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4065</v>
      </c>
    </row>
    <row r="116" s="2" customFormat="1">
      <c r="A116" s="41"/>
      <c r="B116" s="42"/>
      <c r="C116" s="43"/>
      <c r="D116" s="245" t="s">
        <v>360</v>
      </c>
      <c r="E116" s="43"/>
      <c r="F116" s="276" t="s">
        <v>4066</v>
      </c>
      <c r="G116" s="43"/>
      <c r="H116" s="43"/>
      <c r="I116" s="150"/>
      <c r="J116" s="43"/>
      <c r="K116" s="43"/>
      <c r="L116" s="47"/>
      <c r="M116" s="277"/>
      <c r="N116" s="278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360</v>
      </c>
      <c r="AU116" s="19" t="s">
        <v>91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4067</v>
      </c>
      <c r="G117" s="244"/>
      <c r="H117" s="248">
        <v>125.37000000000001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82</v>
      </c>
      <c r="AY117" s="254" t="s">
        <v>280</v>
      </c>
    </row>
    <row r="118" s="13" customFormat="1">
      <c r="A118" s="13"/>
      <c r="B118" s="243"/>
      <c r="C118" s="244"/>
      <c r="D118" s="245" t="s">
        <v>288</v>
      </c>
      <c r="E118" s="246" t="s">
        <v>44</v>
      </c>
      <c r="F118" s="247" t="s">
        <v>4068</v>
      </c>
      <c r="G118" s="244"/>
      <c r="H118" s="248">
        <v>310.19999999999999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42</v>
      </c>
      <c r="AX118" s="13" t="s">
        <v>82</v>
      </c>
      <c r="AY118" s="254" t="s">
        <v>280</v>
      </c>
    </row>
    <row r="119" s="14" customFormat="1">
      <c r="A119" s="14"/>
      <c r="B119" s="255"/>
      <c r="C119" s="256"/>
      <c r="D119" s="245" t="s">
        <v>288</v>
      </c>
      <c r="E119" s="257" t="s">
        <v>44</v>
      </c>
      <c r="F119" s="258" t="s">
        <v>292</v>
      </c>
      <c r="G119" s="256"/>
      <c r="H119" s="259">
        <v>435.56999999999999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5" t="s">
        <v>288</v>
      </c>
      <c r="AU119" s="265" t="s">
        <v>91</v>
      </c>
      <c r="AV119" s="14" t="s">
        <v>286</v>
      </c>
      <c r="AW119" s="14" t="s">
        <v>42</v>
      </c>
      <c r="AX119" s="14" t="s">
        <v>89</v>
      </c>
      <c r="AY119" s="265" t="s">
        <v>280</v>
      </c>
    </row>
    <row r="120" s="2" customFormat="1" ht="36" customHeight="1">
      <c r="A120" s="41"/>
      <c r="B120" s="42"/>
      <c r="C120" s="230" t="s">
        <v>335</v>
      </c>
      <c r="D120" s="230" t="s">
        <v>282</v>
      </c>
      <c r="E120" s="231" t="s">
        <v>283</v>
      </c>
      <c r="F120" s="232" t="s">
        <v>284</v>
      </c>
      <c r="G120" s="233" t="s">
        <v>235</v>
      </c>
      <c r="H120" s="234">
        <v>97.019999999999996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4069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4070</v>
      </c>
      <c r="G121" s="244"/>
      <c r="H121" s="248">
        <v>111.06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82</v>
      </c>
      <c r="AY121" s="254" t="s">
        <v>280</v>
      </c>
    </row>
    <row r="122" s="13" customFormat="1">
      <c r="A122" s="13"/>
      <c r="B122" s="243"/>
      <c r="C122" s="244"/>
      <c r="D122" s="245" t="s">
        <v>288</v>
      </c>
      <c r="E122" s="246" t="s">
        <v>44</v>
      </c>
      <c r="F122" s="247" t="s">
        <v>4071</v>
      </c>
      <c r="G122" s="244"/>
      <c r="H122" s="248">
        <v>-14.039999999999999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42</v>
      </c>
      <c r="AX122" s="13" t="s">
        <v>82</v>
      </c>
      <c r="AY122" s="254" t="s">
        <v>280</v>
      </c>
    </row>
    <row r="123" s="14" customFormat="1">
      <c r="A123" s="14"/>
      <c r="B123" s="255"/>
      <c r="C123" s="256"/>
      <c r="D123" s="245" t="s">
        <v>288</v>
      </c>
      <c r="E123" s="257" t="s">
        <v>44</v>
      </c>
      <c r="F123" s="258" t="s">
        <v>292</v>
      </c>
      <c r="G123" s="256"/>
      <c r="H123" s="259">
        <v>97.02000000000001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5" t="s">
        <v>288</v>
      </c>
      <c r="AU123" s="265" t="s">
        <v>91</v>
      </c>
      <c r="AV123" s="14" t="s">
        <v>286</v>
      </c>
      <c r="AW123" s="14" t="s">
        <v>42</v>
      </c>
      <c r="AX123" s="14" t="s">
        <v>89</v>
      </c>
      <c r="AY123" s="265" t="s">
        <v>280</v>
      </c>
    </row>
    <row r="124" s="2" customFormat="1" ht="36" customHeight="1">
      <c r="A124" s="41"/>
      <c r="B124" s="42"/>
      <c r="C124" s="230" t="s">
        <v>341</v>
      </c>
      <c r="D124" s="230" t="s">
        <v>282</v>
      </c>
      <c r="E124" s="231" t="s">
        <v>293</v>
      </c>
      <c r="F124" s="232" t="s">
        <v>294</v>
      </c>
      <c r="G124" s="233" t="s">
        <v>235</v>
      </c>
      <c r="H124" s="234">
        <v>29.106000000000002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4072</v>
      </c>
    </row>
    <row r="125" s="13" customFormat="1">
      <c r="A125" s="13"/>
      <c r="B125" s="243"/>
      <c r="C125" s="244"/>
      <c r="D125" s="245" t="s">
        <v>288</v>
      </c>
      <c r="E125" s="244"/>
      <c r="F125" s="247" t="s">
        <v>4073</v>
      </c>
      <c r="G125" s="244"/>
      <c r="H125" s="248">
        <v>29.106000000000002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</v>
      </c>
      <c r="AX125" s="13" t="s">
        <v>89</v>
      </c>
      <c r="AY125" s="254" t="s">
        <v>280</v>
      </c>
    </row>
    <row r="126" s="2" customFormat="1" ht="48" customHeight="1">
      <c r="A126" s="41"/>
      <c r="B126" s="42"/>
      <c r="C126" s="230" t="s">
        <v>347</v>
      </c>
      <c r="D126" s="230" t="s">
        <v>282</v>
      </c>
      <c r="E126" s="231" t="s">
        <v>2542</v>
      </c>
      <c r="F126" s="232" t="s">
        <v>2543</v>
      </c>
      <c r="G126" s="233" t="s">
        <v>235</v>
      </c>
      <c r="H126" s="234">
        <v>97.019999999999996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4074</v>
      </c>
    </row>
    <row r="127" s="2" customFormat="1" ht="48" customHeight="1">
      <c r="A127" s="41"/>
      <c r="B127" s="42"/>
      <c r="C127" s="230" t="s">
        <v>356</v>
      </c>
      <c r="D127" s="230" t="s">
        <v>282</v>
      </c>
      <c r="E127" s="231" t="s">
        <v>4075</v>
      </c>
      <c r="F127" s="232" t="s">
        <v>4076</v>
      </c>
      <c r="G127" s="233" t="s">
        <v>235</v>
      </c>
      <c r="H127" s="234">
        <v>97.019999999999996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4077</v>
      </c>
    </row>
    <row r="128" s="2" customFormat="1" ht="60" customHeight="1">
      <c r="A128" s="41"/>
      <c r="B128" s="42"/>
      <c r="C128" s="230" t="s">
        <v>363</v>
      </c>
      <c r="D128" s="230" t="s">
        <v>282</v>
      </c>
      <c r="E128" s="231" t="s">
        <v>298</v>
      </c>
      <c r="F128" s="232" t="s">
        <v>299</v>
      </c>
      <c r="G128" s="233" t="s">
        <v>235</v>
      </c>
      <c r="H128" s="234">
        <v>643.64999999999998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4078</v>
      </c>
    </row>
    <row r="129" s="13" customFormat="1">
      <c r="A129" s="13"/>
      <c r="B129" s="243"/>
      <c r="C129" s="244"/>
      <c r="D129" s="245" t="s">
        <v>288</v>
      </c>
      <c r="E129" s="246" t="s">
        <v>44</v>
      </c>
      <c r="F129" s="247" t="s">
        <v>4079</v>
      </c>
      <c r="G129" s="244"/>
      <c r="H129" s="248">
        <v>532.59000000000003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91</v>
      </c>
      <c r="AV129" s="13" t="s">
        <v>91</v>
      </c>
      <c r="AW129" s="13" t="s">
        <v>42</v>
      </c>
      <c r="AX129" s="13" t="s">
        <v>82</v>
      </c>
      <c r="AY129" s="254" t="s">
        <v>280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4080</v>
      </c>
      <c r="G130" s="244"/>
      <c r="H130" s="248">
        <v>111.06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82</v>
      </c>
      <c r="AY130" s="254" t="s">
        <v>280</v>
      </c>
    </row>
    <row r="131" s="14" customFormat="1">
      <c r="A131" s="14"/>
      <c r="B131" s="255"/>
      <c r="C131" s="256"/>
      <c r="D131" s="245" t="s">
        <v>288</v>
      </c>
      <c r="E131" s="257" t="s">
        <v>44</v>
      </c>
      <c r="F131" s="258" t="s">
        <v>292</v>
      </c>
      <c r="G131" s="256"/>
      <c r="H131" s="259">
        <v>643.65000000000009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288</v>
      </c>
      <c r="AU131" s="265" t="s">
        <v>91</v>
      </c>
      <c r="AV131" s="14" t="s">
        <v>286</v>
      </c>
      <c r="AW131" s="14" t="s">
        <v>42</v>
      </c>
      <c r="AX131" s="14" t="s">
        <v>89</v>
      </c>
      <c r="AY131" s="265" t="s">
        <v>280</v>
      </c>
    </row>
    <row r="132" s="2" customFormat="1" ht="60" customHeight="1">
      <c r="A132" s="41"/>
      <c r="B132" s="42"/>
      <c r="C132" s="230" t="s">
        <v>8</v>
      </c>
      <c r="D132" s="230" t="s">
        <v>282</v>
      </c>
      <c r="E132" s="231" t="s">
        <v>303</v>
      </c>
      <c r="F132" s="232" t="s">
        <v>304</v>
      </c>
      <c r="G132" s="233" t="s">
        <v>235</v>
      </c>
      <c r="H132" s="234">
        <v>6436.5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4081</v>
      </c>
    </row>
    <row r="133" s="13" customFormat="1">
      <c r="A133" s="13"/>
      <c r="B133" s="243"/>
      <c r="C133" s="244"/>
      <c r="D133" s="245" t="s">
        <v>288</v>
      </c>
      <c r="E133" s="244"/>
      <c r="F133" s="247" t="s">
        <v>4082</v>
      </c>
      <c r="G133" s="244"/>
      <c r="H133" s="248">
        <v>6436.5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</v>
      </c>
      <c r="AX133" s="13" t="s">
        <v>89</v>
      </c>
      <c r="AY133" s="254" t="s">
        <v>280</v>
      </c>
    </row>
    <row r="134" s="2" customFormat="1" ht="36" customHeight="1">
      <c r="A134" s="41"/>
      <c r="B134" s="42"/>
      <c r="C134" s="230" t="s">
        <v>374</v>
      </c>
      <c r="D134" s="230" t="s">
        <v>282</v>
      </c>
      <c r="E134" s="231" t="s">
        <v>308</v>
      </c>
      <c r="F134" s="232" t="s">
        <v>309</v>
      </c>
      <c r="G134" s="233" t="s">
        <v>235</v>
      </c>
      <c r="H134" s="234">
        <v>111.06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286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4083</v>
      </c>
    </row>
    <row r="135" s="2" customFormat="1">
      <c r="A135" s="41"/>
      <c r="B135" s="42"/>
      <c r="C135" s="43"/>
      <c r="D135" s="245" t="s">
        <v>360</v>
      </c>
      <c r="E135" s="43"/>
      <c r="F135" s="276" t="s">
        <v>4084</v>
      </c>
      <c r="G135" s="43"/>
      <c r="H135" s="43"/>
      <c r="I135" s="150"/>
      <c r="J135" s="43"/>
      <c r="K135" s="43"/>
      <c r="L135" s="47"/>
      <c r="M135" s="277"/>
      <c r="N135" s="278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360</v>
      </c>
      <c r="AU135" s="19" t="s">
        <v>91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4085</v>
      </c>
      <c r="G136" s="244"/>
      <c r="H136" s="248">
        <v>111.06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89</v>
      </c>
      <c r="AY136" s="254" t="s">
        <v>280</v>
      </c>
    </row>
    <row r="137" s="2" customFormat="1" ht="36" customHeight="1">
      <c r="A137" s="41"/>
      <c r="B137" s="42"/>
      <c r="C137" s="230" t="s">
        <v>378</v>
      </c>
      <c r="D137" s="230" t="s">
        <v>282</v>
      </c>
      <c r="E137" s="231" t="s">
        <v>324</v>
      </c>
      <c r="F137" s="232" t="s">
        <v>325</v>
      </c>
      <c r="G137" s="233" t="s">
        <v>235</v>
      </c>
      <c r="H137" s="234">
        <v>111.06</v>
      </c>
      <c r="I137" s="235"/>
      <c r="J137" s="236">
        <f>ROUND(I137*H137,2)</f>
        <v>0</v>
      </c>
      <c r="K137" s="232" t="s">
        <v>285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286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4086</v>
      </c>
    </row>
    <row r="138" s="2" customFormat="1">
      <c r="A138" s="41"/>
      <c r="B138" s="42"/>
      <c r="C138" s="43"/>
      <c r="D138" s="245" t="s">
        <v>360</v>
      </c>
      <c r="E138" s="43"/>
      <c r="F138" s="276" t="s">
        <v>4087</v>
      </c>
      <c r="G138" s="43"/>
      <c r="H138" s="43"/>
      <c r="I138" s="150"/>
      <c r="J138" s="43"/>
      <c r="K138" s="43"/>
      <c r="L138" s="47"/>
      <c r="M138" s="277"/>
      <c r="N138" s="278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360</v>
      </c>
      <c r="AU138" s="19" t="s">
        <v>91</v>
      </c>
    </row>
    <row r="139" s="13" customFormat="1">
      <c r="A139" s="13"/>
      <c r="B139" s="243"/>
      <c r="C139" s="244"/>
      <c r="D139" s="245" t="s">
        <v>288</v>
      </c>
      <c r="E139" s="246" t="s">
        <v>44</v>
      </c>
      <c r="F139" s="247" t="s">
        <v>4070</v>
      </c>
      <c r="G139" s="244"/>
      <c r="H139" s="248">
        <v>111.06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89</v>
      </c>
      <c r="AY139" s="254" t="s">
        <v>280</v>
      </c>
    </row>
    <row r="140" s="12" customFormat="1" ht="22.8" customHeight="1">
      <c r="A140" s="12"/>
      <c r="B140" s="214"/>
      <c r="C140" s="215"/>
      <c r="D140" s="216" t="s">
        <v>81</v>
      </c>
      <c r="E140" s="228" t="s">
        <v>323</v>
      </c>
      <c r="F140" s="228" t="s">
        <v>2583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SUM(P141:P144)</f>
        <v>0</v>
      </c>
      <c r="Q140" s="222"/>
      <c r="R140" s="223">
        <f>SUM(R141:R144)</f>
        <v>0</v>
      </c>
      <c r="S140" s="222"/>
      <c r="T140" s="224">
        <f>SUM(T141:T144)</f>
        <v>0.34999999999999998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89</v>
      </c>
      <c r="AT140" s="226" t="s">
        <v>81</v>
      </c>
      <c r="AU140" s="226" t="s">
        <v>89</v>
      </c>
      <c r="AY140" s="225" t="s">
        <v>280</v>
      </c>
      <c r="BK140" s="227">
        <f>SUM(BK141:BK144)</f>
        <v>0</v>
      </c>
    </row>
    <row r="141" s="2" customFormat="1" ht="24" customHeight="1">
      <c r="A141" s="41"/>
      <c r="B141" s="42"/>
      <c r="C141" s="230" t="s">
        <v>384</v>
      </c>
      <c r="D141" s="230" t="s">
        <v>282</v>
      </c>
      <c r="E141" s="231" t="s">
        <v>4088</v>
      </c>
      <c r="F141" s="232" t="s">
        <v>4089</v>
      </c>
      <c r="G141" s="233" t="s">
        <v>431</v>
      </c>
      <c r="H141" s="234">
        <v>2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0.050000000000000003</v>
      </c>
      <c r="T141" s="240">
        <f>S141*H141</f>
        <v>0.10000000000000001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4090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4091</v>
      </c>
      <c r="G142" s="244"/>
      <c r="H142" s="248">
        <v>2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89</v>
      </c>
      <c r="AY142" s="254" t="s">
        <v>280</v>
      </c>
    </row>
    <row r="143" s="2" customFormat="1" ht="24" customHeight="1">
      <c r="A143" s="41"/>
      <c r="B143" s="42"/>
      <c r="C143" s="230" t="s">
        <v>388</v>
      </c>
      <c r="D143" s="230" t="s">
        <v>282</v>
      </c>
      <c r="E143" s="231" t="s">
        <v>4092</v>
      </c>
      <c r="F143" s="232" t="s">
        <v>4093</v>
      </c>
      <c r="G143" s="233" t="s">
        <v>431</v>
      </c>
      <c r="H143" s="234">
        <v>5</v>
      </c>
      <c r="I143" s="235"/>
      <c r="J143" s="236">
        <f>ROUND(I143*H143,2)</f>
        <v>0</v>
      </c>
      <c r="K143" s="232" t="s">
        <v>285</v>
      </c>
      <c r="L143" s="47"/>
      <c r="M143" s="237" t="s">
        <v>44</v>
      </c>
      <c r="N143" s="238" t="s">
        <v>53</v>
      </c>
      <c r="O143" s="87"/>
      <c r="P143" s="239">
        <f>O143*H143</f>
        <v>0</v>
      </c>
      <c r="Q143" s="239">
        <v>0</v>
      </c>
      <c r="R143" s="239">
        <f>Q143*H143</f>
        <v>0</v>
      </c>
      <c r="S143" s="239">
        <v>0.050000000000000003</v>
      </c>
      <c r="T143" s="240">
        <f>S143*H143</f>
        <v>0.25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286</v>
      </c>
      <c r="AT143" s="241" t="s">
        <v>282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286</v>
      </c>
      <c r="BM143" s="241" t="s">
        <v>4094</v>
      </c>
    </row>
    <row r="144" s="13" customFormat="1">
      <c r="A144" s="13"/>
      <c r="B144" s="243"/>
      <c r="C144" s="244"/>
      <c r="D144" s="245" t="s">
        <v>288</v>
      </c>
      <c r="E144" s="246" t="s">
        <v>44</v>
      </c>
      <c r="F144" s="247" t="s">
        <v>4095</v>
      </c>
      <c r="G144" s="244"/>
      <c r="H144" s="248">
        <v>5</v>
      </c>
      <c r="I144" s="249"/>
      <c r="J144" s="244"/>
      <c r="K144" s="244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288</v>
      </c>
      <c r="AU144" s="254" t="s">
        <v>91</v>
      </c>
      <c r="AV144" s="13" t="s">
        <v>91</v>
      </c>
      <c r="AW144" s="13" t="s">
        <v>42</v>
      </c>
      <c r="AX144" s="13" t="s">
        <v>89</v>
      </c>
      <c r="AY144" s="254" t="s">
        <v>280</v>
      </c>
    </row>
    <row r="145" s="12" customFormat="1" ht="22.8" customHeight="1">
      <c r="A145" s="12"/>
      <c r="B145" s="214"/>
      <c r="C145" s="215"/>
      <c r="D145" s="216" t="s">
        <v>81</v>
      </c>
      <c r="E145" s="228" t="s">
        <v>328</v>
      </c>
      <c r="F145" s="228" t="s">
        <v>638</v>
      </c>
      <c r="G145" s="215"/>
      <c r="H145" s="215"/>
      <c r="I145" s="218"/>
      <c r="J145" s="229">
        <f>BK145</f>
        <v>0</v>
      </c>
      <c r="K145" s="215"/>
      <c r="L145" s="220"/>
      <c r="M145" s="221"/>
      <c r="N145" s="222"/>
      <c r="O145" s="222"/>
      <c r="P145" s="223">
        <f>SUM(P146:P186)</f>
        <v>0</v>
      </c>
      <c r="Q145" s="222"/>
      <c r="R145" s="223">
        <f>SUM(R146:R186)</f>
        <v>0</v>
      </c>
      <c r="S145" s="222"/>
      <c r="T145" s="224">
        <f>SUM(T146:T186)</f>
        <v>304.00169999999997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5" t="s">
        <v>89</v>
      </c>
      <c r="AT145" s="226" t="s">
        <v>81</v>
      </c>
      <c r="AU145" s="226" t="s">
        <v>89</v>
      </c>
      <c r="AY145" s="225" t="s">
        <v>280</v>
      </c>
      <c r="BK145" s="227">
        <f>SUM(BK146:BK186)</f>
        <v>0</v>
      </c>
    </row>
    <row r="146" s="2" customFormat="1" ht="24" customHeight="1">
      <c r="A146" s="41"/>
      <c r="B146" s="42"/>
      <c r="C146" s="230" t="s">
        <v>394</v>
      </c>
      <c r="D146" s="230" t="s">
        <v>282</v>
      </c>
      <c r="E146" s="231" t="s">
        <v>4096</v>
      </c>
      <c r="F146" s="232" t="s">
        <v>4097</v>
      </c>
      <c r="G146" s="233" t="s">
        <v>235</v>
      </c>
      <c r="H146" s="234">
        <v>40.5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2.27</v>
      </c>
      <c r="T146" s="240">
        <f>S146*H146</f>
        <v>91.935000000000002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4098</v>
      </c>
    </row>
    <row r="147" s="13" customFormat="1">
      <c r="A147" s="13"/>
      <c r="B147" s="243"/>
      <c r="C147" s="244"/>
      <c r="D147" s="245" t="s">
        <v>288</v>
      </c>
      <c r="E147" s="246" t="s">
        <v>44</v>
      </c>
      <c r="F147" s="247" t="s">
        <v>4099</v>
      </c>
      <c r="G147" s="244"/>
      <c r="H147" s="248">
        <v>40.5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91</v>
      </c>
      <c r="AV147" s="13" t="s">
        <v>91</v>
      </c>
      <c r="AW147" s="13" t="s">
        <v>42</v>
      </c>
      <c r="AX147" s="13" t="s">
        <v>89</v>
      </c>
      <c r="AY147" s="254" t="s">
        <v>280</v>
      </c>
    </row>
    <row r="148" s="2" customFormat="1" ht="24" customHeight="1">
      <c r="A148" s="41"/>
      <c r="B148" s="42"/>
      <c r="C148" s="230" t="s">
        <v>7</v>
      </c>
      <c r="D148" s="230" t="s">
        <v>282</v>
      </c>
      <c r="E148" s="231" t="s">
        <v>4100</v>
      </c>
      <c r="F148" s="232" t="s">
        <v>4101</v>
      </c>
      <c r="G148" s="233" t="s">
        <v>235</v>
      </c>
      <c r="H148" s="234">
        <v>2.1120000000000001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1.8</v>
      </c>
      <c r="T148" s="240">
        <f>S148*H148</f>
        <v>3.8016000000000001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286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286</v>
      </c>
      <c r="BM148" s="241" t="s">
        <v>4102</v>
      </c>
    </row>
    <row r="149" s="15" customFormat="1">
      <c r="A149" s="15"/>
      <c r="B149" s="279"/>
      <c r="C149" s="280"/>
      <c r="D149" s="245" t="s">
        <v>288</v>
      </c>
      <c r="E149" s="281" t="s">
        <v>44</v>
      </c>
      <c r="F149" s="282" t="s">
        <v>924</v>
      </c>
      <c r="G149" s="280"/>
      <c r="H149" s="281" t="s">
        <v>44</v>
      </c>
      <c r="I149" s="283"/>
      <c r="J149" s="280"/>
      <c r="K149" s="280"/>
      <c r="L149" s="284"/>
      <c r="M149" s="285"/>
      <c r="N149" s="286"/>
      <c r="O149" s="286"/>
      <c r="P149" s="286"/>
      <c r="Q149" s="286"/>
      <c r="R149" s="286"/>
      <c r="S149" s="286"/>
      <c r="T149" s="28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8" t="s">
        <v>288</v>
      </c>
      <c r="AU149" s="288" t="s">
        <v>91</v>
      </c>
      <c r="AV149" s="15" t="s">
        <v>89</v>
      </c>
      <c r="AW149" s="15" t="s">
        <v>42</v>
      </c>
      <c r="AX149" s="15" t="s">
        <v>82</v>
      </c>
      <c r="AY149" s="288" t="s">
        <v>280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4103</v>
      </c>
      <c r="G150" s="244"/>
      <c r="H150" s="248">
        <v>2.1120000000000001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89</v>
      </c>
      <c r="AY150" s="254" t="s">
        <v>280</v>
      </c>
    </row>
    <row r="151" s="2" customFormat="1" ht="16.5" customHeight="1">
      <c r="A151" s="41"/>
      <c r="B151" s="42"/>
      <c r="C151" s="230" t="s">
        <v>403</v>
      </c>
      <c r="D151" s="230" t="s">
        <v>282</v>
      </c>
      <c r="E151" s="231" t="s">
        <v>4104</v>
      </c>
      <c r="F151" s="232" t="s">
        <v>4105</v>
      </c>
      <c r="G151" s="233" t="s">
        <v>235</v>
      </c>
      <c r="H151" s="234">
        <v>1.5</v>
      </c>
      <c r="I151" s="235"/>
      <c r="J151" s="236">
        <f>ROUND(I151*H151,2)</f>
        <v>0</v>
      </c>
      <c r="K151" s="232" t="s">
        <v>285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2</v>
      </c>
      <c r="T151" s="240">
        <f>S151*H151</f>
        <v>3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286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4106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4107</v>
      </c>
      <c r="G152" s="244"/>
      <c r="H152" s="248">
        <v>1.5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89</v>
      </c>
      <c r="AY152" s="254" t="s">
        <v>280</v>
      </c>
    </row>
    <row r="153" s="2" customFormat="1" ht="16.5" customHeight="1">
      <c r="A153" s="41"/>
      <c r="B153" s="42"/>
      <c r="C153" s="230" t="s">
        <v>410</v>
      </c>
      <c r="D153" s="230" t="s">
        <v>282</v>
      </c>
      <c r="E153" s="231" t="s">
        <v>4108</v>
      </c>
      <c r="F153" s="232" t="s">
        <v>4109</v>
      </c>
      <c r="G153" s="233" t="s">
        <v>235</v>
      </c>
      <c r="H153" s="234">
        <v>9.1440000000000001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2.3999999999999999</v>
      </c>
      <c r="T153" s="240">
        <f>S153*H153</f>
        <v>21.945599999999999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286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4110</v>
      </c>
    </row>
    <row r="154" s="15" customFormat="1">
      <c r="A154" s="15"/>
      <c r="B154" s="279"/>
      <c r="C154" s="280"/>
      <c r="D154" s="245" t="s">
        <v>288</v>
      </c>
      <c r="E154" s="281" t="s">
        <v>44</v>
      </c>
      <c r="F154" s="282" t="s">
        <v>924</v>
      </c>
      <c r="G154" s="280"/>
      <c r="H154" s="281" t="s">
        <v>44</v>
      </c>
      <c r="I154" s="283"/>
      <c r="J154" s="280"/>
      <c r="K154" s="280"/>
      <c r="L154" s="284"/>
      <c r="M154" s="285"/>
      <c r="N154" s="286"/>
      <c r="O154" s="286"/>
      <c r="P154" s="286"/>
      <c r="Q154" s="286"/>
      <c r="R154" s="286"/>
      <c r="S154" s="286"/>
      <c r="T154" s="28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8" t="s">
        <v>288</v>
      </c>
      <c r="AU154" s="288" t="s">
        <v>91</v>
      </c>
      <c r="AV154" s="15" t="s">
        <v>89</v>
      </c>
      <c r="AW154" s="15" t="s">
        <v>42</v>
      </c>
      <c r="AX154" s="15" t="s">
        <v>82</v>
      </c>
      <c r="AY154" s="288" t="s">
        <v>280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4111</v>
      </c>
      <c r="G155" s="244"/>
      <c r="H155" s="248">
        <v>2.8079999999999998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82</v>
      </c>
      <c r="AY155" s="254" t="s">
        <v>280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4112</v>
      </c>
      <c r="G156" s="244"/>
      <c r="H156" s="248">
        <v>6.3360000000000003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82</v>
      </c>
      <c r="AY156" s="254" t="s">
        <v>280</v>
      </c>
    </row>
    <row r="157" s="14" customFormat="1">
      <c r="A157" s="14"/>
      <c r="B157" s="255"/>
      <c r="C157" s="256"/>
      <c r="D157" s="245" t="s">
        <v>288</v>
      </c>
      <c r="E157" s="257" t="s">
        <v>44</v>
      </c>
      <c r="F157" s="258" t="s">
        <v>292</v>
      </c>
      <c r="G157" s="256"/>
      <c r="H157" s="259">
        <v>9.1440000000000001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5" t="s">
        <v>288</v>
      </c>
      <c r="AU157" s="265" t="s">
        <v>91</v>
      </c>
      <c r="AV157" s="14" t="s">
        <v>286</v>
      </c>
      <c r="AW157" s="14" t="s">
        <v>42</v>
      </c>
      <c r="AX157" s="14" t="s">
        <v>89</v>
      </c>
      <c r="AY157" s="265" t="s">
        <v>280</v>
      </c>
    </row>
    <row r="158" s="2" customFormat="1" ht="36" customHeight="1">
      <c r="A158" s="41"/>
      <c r="B158" s="42"/>
      <c r="C158" s="230" t="s">
        <v>415</v>
      </c>
      <c r="D158" s="230" t="s">
        <v>282</v>
      </c>
      <c r="E158" s="231" t="s">
        <v>4113</v>
      </c>
      <c r="F158" s="232" t="s">
        <v>4114</v>
      </c>
      <c r="G158" s="233" t="s">
        <v>235</v>
      </c>
      <c r="H158" s="234">
        <v>22.5</v>
      </c>
      <c r="I158" s="235"/>
      <c r="J158" s="236">
        <f>ROUND(I158*H158,2)</f>
        <v>0</v>
      </c>
      <c r="K158" s="232" t="s">
        <v>285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</v>
      </c>
      <c r="R158" s="239">
        <f>Q158*H158</f>
        <v>0</v>
      </c>
      <c r="S158" s="239">
        <v>2.5</v>
      </c>
      <c r="T158" s="240">
        <f>S158*H158</f>
        <v>56.25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286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286</v>
      </c>
      <c r="BM158" s="241" t="s">
        <v>4115</v>
      </c>
    </row>
    <row r="159" s="2" customFormat="1">
      <c r="A159" s="41"/>
      <c r="B159" s="42"/>
      <c r="C159" s="43"/>
      <c r="D159" s="245" t="s">
        <v>360</v>
      </c>
      <c r="E159" s="43"/>
      <c r="F159" s="276" t="s">
        <v>4116</v>
      </c>
      <c r="G159" s="43"/>
      <c r="H159" s="43"/>
      <c r="I159" s="150"/>
      <c r="J159" s="43"/>
      <c r="K159" s="43"/>
      <c r="L159" s="47"/>
      <c r="M159" s="277"/>
      <c r="N159" s="278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360</v>
      </c>
      <c r="AU159" s="19" t="s">
        <v>91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4117</v>
      </c>
      <c r="G160" s="244"/>
      <c r="H160" s="248">
        <v>22.5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89</v>
      </c>
      <c r="AY160" s="254" t="s">
        <v>280</v>
      </c>
    </row>
    <row r="161" s="2" customFormat="1" ht="24" customHeight="1">
      <c r="A161" s="41"/>
      <c r="B161" s="42"/>
      <c r="C161" s="230" t="s">
        <v>422</v>
      </c>
      <c r="D161" s="230" t="s">
        <v>282</v>
      </c>
      <c r="E161" s="231" t="s">
        <v>4118</v>
      </c>
      <c r="F161" s="232" t="s">
        <v>4119</v>
      </c>
      <c r="G161" s="233" t="s">
        <v>218</v>
      </c>
      <c r="H161" s="234">
        <v>18.800000000000001</v>
      </c>
      <c r="I161" s="235"/>
      <c r="J161" s="236">
        <f>ROUND(I161*H161,2)</f>
        <v>0</v>
      </c>
      <c r="K161" s="232" t="s">
        <v>285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0</v>
      </c>
      <c r="R161" s="239">
        <f>Q161*H161</f>
        <v>0</v>
      </c>
      <c r="S161" s="239">
        <v>0.070000000000000007</v>
      </c>
      <c r="T161" s="240">
        <f>S161*H161</f>
        <v>1.3160000000000003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286</v>
      </c>
      <c r="AT161" s="241" t="s">
        <v>282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4120</v>
      </c>
    </row>
    <row r="162" s="13" customFormat="1">
      <c r="A162" s="13"/>
      <c r="B162" s="243"/>
      <c r="C162" s="244"/>
      <c r="D162" s="245" t="s">
        <v>288</v>
      </c>
      <c r="E162" s="246" t="s">
        <v>44</v>
      </c>
      <c r="F162" s="247" t="s">
        <v>4121</v>
      </c>
      <c r="G162" s="244"/>
      <c r="H162" s="248">
        <v>11.199999999999999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288</v>
      </c>
      <c r="AU162" s="254" t="s">
        <v>91</v>
      </c>
      <c r="AV162" s="13" t="s">
        <v>91</v>
      </c>
      <c r="AW162" s="13" t="s">
        <v>42</v>
      </c>
      <c r="AX162" s="13" t="s">
        <v>82</v>
      </c>
      <c r="AY162" s="254" t="s">
        <v>280</v>
      </c>
    </row>
    <row r="163" s="13" customFormat="1">
      <c r="A163" s="13"/>
      <c r="B163" s="243"/>
      <c r="C163" s="244"/>
      <c r="D163" s="245" t="s">
        <v>288</v>
      </c>
      <c r="E163" s="246" t="s">
        <v>44</v>
      </c>
      <c r="F163" s="247" t="s">
        <v>4122</v>
      </c>
      <c r="G163" s="244"/>
      <c r="H163" s="248">
        <v>7.5999999999999996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91</v>
      </c>
      <c r="AV163" s="13" t="s">
        <v>91</v>
      </c>
      <c r="AW163" s="13" t="s">
        <v>42</v>
      </c>
      <c r="AX163" s="13" t="s">
        <v>82</v>
      </c>
      <c r="AY163" s="254" t="s">
        <v>280</v>
      </c>
    </row>
    <row r="164" s="14" customFormat="1">
      <c r="A164" s="14"/>
      <c r="B164" s="255"/>
      <c r="C164" s="256"/>
      <c r="D164" s="245" t="s">
        <v>288</v>
      </c>
      <c r="E164" s="257" t="s">
        <v>44</v>
      </c>
      <c r="F164" s="258" t="s">
        <v>292</v>
      </c>
      <c r="G164" s="256"/>
      <c r="H164" s="259">
        <v>18.800000000000001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288</v>
      </c>
      <c r="AU164" s="265" t="s">
        <v>91</v>
      </c>
      <c r="AV164" s="14" t="s">
        <v>286</v>
      </c>
      <c r="AW164" s="14" t="s">
        <v>42</v>
      </c>
      <c r="AX164" s="14" t="s">
        <v>89</v>
      </c>
      <c r="AY164" s="265" t="s">
        <v>280</v>
      </c>
    </row>
    <row r="165" s="2" customFormat="1" ht="16.5" customHeight="1">
      <c r="A165" s="41"/>
      <c r="B165" s="42"/>
      <c r="C165" s="230" t="s">
        <v>428</v>
      </c>
      <c r="D165" s="230" t="s">
        <v>282</v>
      </c>
      <c r="E165" s="231" t="s">
        <v>4123</v>
      </c>
      <c r="F165" s="232" t="s">
        <v>4124</v>
      </c>
      <c r="G165" s="233" t="s">
        <v>218</v>
      </c>
      <c r="H165" s="234">
        <v>6</v>
      </c>
      <c r="I165" s="235"/>
      <c r="J165" s="236">
        <f>ROUND(I165*H165,2)</f>
        <v>0</v>
      </c>
      <c r="K165" s="232" t="s">
        <v>285</v>
      </c>
      <c r="L165" s="47"/>
      <c r="M165" s="237" t="s">
        <v>44</v>
      </c>
      <c r="N165" s="238" t="s">
        <v>53</v>
      </c>
      <c r="O165" s="87"/>
      <c r="P165" s="239">
        <f>O165*H165</f>
        <v>0</v>
      </c>
      <c r="Q165" s="239">
        <v>0</v>
      </c>
      <c r="R165" s="239">
        <f>Q165*H165</f>
        <v>0</v>
      </c>
      <c r="S165" s="239">
        <v>0.14399999999999999</v>
      </c>
      <c r="T165" s="240">
        <f>S165*H165</f>
        <v>0.86399999999999988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286</v>
      </c>
      <c r="AT165" s="241" t="s">
        <v>282</v>
      </c>
      <c r="AU165" s="241" t="s">
        <v>91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286</v>
      </c>
      <c r="BM165" s="241" t="s">
        <v>4125</v>
      </c>
    </row>
    <row r="166" s="13" customFormat="1">
      <c r="A166" s="13"/>
      <c r="B166" s="243"/>
      <c r="C166" s="244"/>
      <c r="D166" s="245" t="s">
        <v>288</v>
      </c>
      <c r="E166" s="246" t="s">
        <v>44</v>
      </c>
      <c r="F166" s="247" t="s">
        <v>4126</v>
      </c>
      <c r="G166" s="244"/>
      <c r="H166" s="248">
        <v>3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288</v>
      </c>
      <c r="AU166" s="254" t="s">
        <v>91</v>
      </c>
      <c r="AV166" s="13" t="s">
        <v>91</v>
      </c>
      <c r="AW166" s="13" t="s">
        <v>42</v>
      </c>
      <c r="AX166" s="13" t="s">
        <v>82</v>
      </c>
      <c r="AY166" s="254" t="s">
        <v>280</v>
      </c>
    </row>
    <row r="167" s="13" customFormat="1">
      <c r="A167" s="13"/>
      <c r="B167" s="243"/>
      <c r="C167" s="244"/>
      <c r="D167" s="245" t="s">
        <v>288</v>
      </c>
      <c r="E167" s="246" t="s">
        <v>44</v>
      </c>
      <c r="F167" s="247" t="s">
        <v>4127</v>
      </c>
      <c r="G167" s="244"/>
      <c r="H167" s="248">
        <v>3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91</v>
      </c>
      <c r="AV167" s="13" t="s">
        <v>91</v>
      </c>
      <c r="AW167" s="13" t="s">
        <v>42</v>
      </c>
      <c r="AX167" s="13" t="s">
        <v>82</v>
      </c>
      <c r="AY167" s="254" t="s">
        <v>280</v>
      </c>
    </row>
    <row r="168" s="14" customFormat="1">
      <c r="A168" s="14"/>
      <c r="B168" s="255"/>
      <c r="C168" s="256"/>
      <c r="D168" s="245" t="s">
        <v>288</v>
      </c>
      <c r="E168" s="257" t="s">
        <v>44</v>
      </c>
      <c r="F168" s="258" t="s">
        <v>292</v>
      </c>
      <c r="G168" s="256"/>
      <c r="H168" s="259">
        <v>6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288</v>
      </c>
      <c r="AU168" s="265" t="s">
        <v>91</v>
      </c>
      <c r="AV168" s="14" t="s">
        <v>286</v>
      </c>
      <c r="AW168" s="14" t="s">
        <v>42</v>
      </c>
      <c r="AX168" s="14" t="s">
        <v>89</v>
      </c>
      <c r="AY168" s="265" t="s">
        <v>280</v>
      </c>
    </row>
    <row r="169" s="2" customFormat="1" ht="24" customHeight="1">
      <c r="A169" s="41"/>
      <c r="B169" s="42"/>
      <c r="C169" s="230" t="s">
        <v>433</v>
      </c>
      <c r="D169" s="230" t="s">
        <v>282</v>
      </c>
      <c r="E169" s="231" t="s">
        <v>4128</v>
      </c>
      <c r="F169" s="232" t="s">
        <v>4129</v>
      </c>
      <c r="G169" s="233" t="s">
        <v>431</v>
      </c>
      <c r="H169" s="234">
        <v>4</v>
      </c>
      <c r="I169" s="235"/>
      <c r="J169" s="236">
        <f>ROUND(I169*H169,2)</f>
        <v>0</v>
      </c>
      <c r="K169" s="232" t="s">
        <v>285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0</v>
      </c>
      <c r="R169" s="239">
        <f>Q169*H169</f>
        <v>0</v>
      </c>
      <c r="S169" s="239">
        <v>0.025000000000000001</v>
      </c>
      <c r="T169" s="240">
        <f>S169*H169</f>
        <v>0.10000000000000001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4130</v>
      </c>
    </row>
    <row r="170" s="2" customFormat="1" ht="72" customHeight="1">
      <c r="A170" s="41"/>
      <c r="B170" s="42"/>
      <c r="C170" s="230" t="s">
        <v>437</v>
      </c>
      <c r="D170" s="230" t="s">
        <v>282</v>
      </c>
      <c r="E170" s="231" t="s">
        <v>4131</v>
      </c>
      <c r="F170" s="232" t="s">
        <v>4132</v>
      </c>
      <c r="G170" s="233" t="s">
        <v>218</v>
      </c>
      <c r="H170" s="234">
        <v>22.5</v>
      </c>
      <c r="I170" s="235"/>
      <c r="J170" s="236">
        <f>ROUND(I170*H170,2)</f>
        <v>0</v>
      </c>
      <c r="K170" s="232" t="s">
        <v>285</v>
      </c>
      <c r="L170" s="47"/>
      <c r="M170" s="237" t="s">
        <v>44</v>
      </c>
      <c r="N170" s="238" t="s">
        <v>53</v>
      </c>
      <c r="O170" s="87"/>
      <c r="P170" s="239">
        <f>O170*H170</f>
        <v>0</v>
      </c>
      <c r="Q170" s="239">
        <v>0</v>
      </c>
      <c r="R170" s="239">
        <f>Q170*H170</f>
        <v>0</v>
      </c>
      <c r="S170" s="239">
        <v>0.035000000000000003</v>
      </c>
      <c r="T170" s="240">
        <f>S170*H170</f>
        <v>0.78750000000000009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1" t="s">
        <v>286</v>
      </c>
      <c r="AT170" s="241" t="s">
        <v>282</v>
      </c>
      <c r="AU170" s="241" t="s">
        <v>91</v>
      </c>
      <c r="AY170" s="19" t="s">
        <v>280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89</v>
      </c>
      <c r="BK170" s="242">
        <f>ROUND(I170*H170,2)</f>
        <v>0</v>
      </c>
      <c r="BL170" s="19" t="s">
        <v>286</v>
      </c>
      <c r="BM170" s="241" t="s">
        <v>4133</v>
      </c>
    </row>
    <row r="171" s="2" customFormat="1" ht="48" customHeight="1">
      <c r="A171" s="41"/>
      <c r="B171" s="42"/>
      <c r="C171" s="230" t="s">
        <v>441</v>
      </c>
      <c r="D171" s="230" t="s">
        <v>282</v>
      </c>
      <c r="E171" s="231" t="s">
        <v>4134</v>
      </c>
      <c r="F171" s="232" t="s">
        <v>4135</v>
      </c>
      <c r="G171" s="233" t="s">
        <v>431</v>
      </c>
      <c r="H171" s="234">
        <v>3</v>
      </c>
      <c r="I171" s="235"/>
      <c r="J171" s="236">
        <f>ROUND(I171*H171,2)</f>
        <v>0</v>
      </c>
      <c r="K171" s="232" t="s">
        <v>285</v>
      </c>
      <c r="L171" s="47"/>
      <c r="M171" s="237" t="s">
        <v>44</v>
      </c>
      <c r="N171" s="238" t="s">
        <v>53</v>
      </c>
      <c r="O171" s="87"/>
      <c r="P171" s="239">
        <f>O171*H171</f>
        <v>0</v>
      </c>
      <c r="Q171" s="239">
        <v>0</v>
      </c>
      <c r="R171" s="239">
        <f>Q171*H171</f>
        <v>0</v>
      </c>
      <c r="S171" s="239">
        <v>0.082000000000000003</v>
      </c>
      <c r="T171" s="240">
        <f>S171*H171</f>
        <v>0.246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1" t="s">
        <v>286</v>
      </c>
      <c r="AT171" s="241" t="s">
        <v>282</v>
      </c>
      <c r="AU171" s="241" t="s">
        <v>91</v>
      </c>
      <c r="AY171" s="19" t="s">
        <v>280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89</v>
      </c>
      <c r="BK171" s="242">
        <f>ROUND(I171*H171,2)</f>
        <v>0</v>
      </c>
      <c r="BL171" s="19" t="s">
        <v>286</v>
      </c>
      <c r="BM171" s="241" t="s">
        <v>4136</v>
      </c>
    </row>
    <row r="172" s="2" customFormat="1" ht="48" customHeight="1">
      <c r="A172" s="41"/>
      <c r="B172" s="42"/>
      <c r="C172" s="230" t="s">
        <v>445</v>
      </c>
      <c r="D172" s="230" t="s">
        <v>282</v>
      </c>
      <c r="E172" s="231" t="s">
        <v>4137</v>
      </c>
      <c r="F172" s="232" t="s">
        <v>4138</v>
      </c>
      <c r="G172" s="233" t="s">
        <v>431</v>
      </c>
      <c r="H172" s="234">
        <v>4</v>
      </c>
      <c r="I172" s="235"/>
      <c r="J172" s="236">
        <f>ROUND(I172*H172,2)</f>
        <v>0</v>
      </c>
      <c r="K172" s="232" t="s">
        <v>285</v>
      </c>
      <c r="L172" s="47"/>
      <c r="M172" s="237" t="s">
        <v>44</v>
      </c>
      <c r="N172" s="238" t="s">
        <v>53</v>
      </c>
      <c r="O172" s="87"/>
      <c r="P172" s="239">
        <f>O172*H172</f>
        <v>0</v>
      </c>
      <c r="Q172" s="239">
        <v>0</v>
      </c>
      <c r="R172" s="239">
        <f>Q172*H172</f>
        <v>0</v>
      </c>
      <c r="S172" s="239">
        <v>0.71999999999999997</v>
      </c>
      <c r="T172" s="240">
        <f>S172*H172</f>
        <v>2.8799999999999999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1" t="s">
        <v>286</v>
      </c>
      <c r="AT172" s="241" t="s">
        <v>282</v>
      </c>
      <c r="AU172" s="241" t="s">
        <v>91</v>
      </c>
      <c r="AY172" s="19" t="s">
        <v>280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89</v>
      </c>
      <c r="BK172" s="242">
        <f>ROUND(I172*H172,2)</f>
        <v>0</v>
      </c>
      <c r="BL172" s="19" t="s">
        <v>286</v>
      </c>
      <c r="BM172" s="241" t="s">
        <v>4139</v>
      </c>
    </row>
    <row r="173" s="2" customFormat="1" ht="60" customHeight="1">
      <c r="A173" s="41"/>
      <c r="B173" s="42"/>
      <c r="C173" s="230" t="s">
        <v>449</v>
      </c>
      <c r="D173" s="230" t="s">
        <v>282</v>
      </c>
      <c r="E173" s="231" t="s">
        <v>4140</v>
      </c>
      <c r="F173" s="232" t="s">
        <v>4141</v>
      </c>
      <c r="G173" s="233" t="s">
        <v>218</v>
      </c>
      <c r="H173" s="234">
        <v>14</v>
      </c>
      <c r="I173" s="235"/>
      <c r="J173" s="236">
        <f>ROUND(I173*H173,2)</f>
        <v>0</v>
      </c>
      <c r="K173" s="232" t="s">
        <v>285</v>
      </c>
      <c r="L173" s="47"/>
      <c r="M173" s="237" t="s">
        <v>44</v>
      </c>
      <c r="N173" s="238" t="s">
        <v>53</v>
      </c>
      <c r="O173" s="87"/>
      <c r="P173" s="239">
        <f>O173*H173</f>
        <v>0</v>
      </c>
      <c r="Q173" s="239">
        <v>0</v>
      </c>
      <c r="R173" s="239">
        <f>Q173*H173</f>
        <v>0</v>
      </c>
      <c r="S173" s="239">
        <v>0.90000000000000002</v>
      </c>
      <c r="T173" s="240">
        <f>S173*H173</f>
        <v>12.6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286</v>
      </c>
      <c r="AT173" s="241" t="s">
        <v>282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4142</v>
      </c>
    </row>
    <row r="174" s="13" customFormat="1">
      <c r="A174" s="13"/>
      <c r="B174" s="243"/>
      <c r="C174" s="244"/>
      <c r="D174" s="245" t="s">
        <v>288</v>
      </c>
      <c r="E174" s="246" t="s">
        <v>44</v>
      </c>
      <c r="F174" s="247" t="s">
        <v>4143</v>
      </c>
      <c r="G174" s="244"/>
      <c r="H174" s="248">
        <v>14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288</v>
      </c>
      <c r="AU174" s="254" t="s">
        <v>91</v>
      </c>
      <c r="AV174" s="13" t="s">
        <v>91</v>
      </c>
      <c r="AW174" s="13" t="s">
        <v>42</v>
      </c>
      <c r="AX174" s="13" t="s">
        <v>89</v>
      </c>
      <c r="AY174" s="254" t="s">
        <v>280</v>
      </c>
    </row>
    <row r="175" s="2" customFormat="1" ht="60" customHeight="1">
      <c r="A175" s="41"/>
      <c r="B175" s="42"/>
      <c r="C175" s="230" t="s">
        <v>455</v>
      </c>
      <c r="D175" s="230" t="s">
        <v>282</v>
      </c>
      <c r="E175" s="231" t="s">
        <v>4144</v>
      </c>
      <c r="F175" s="232" t="s">
        <v>4145</v>
      </c>
      <c r="G175" s="233" t="s">
        <v>218</v>
      </c>
      <c r="H175" s="234">
        <v>51</v>
      </c>
      <c r="I175" s="235"/>
      <c r="J175" s="236">
        <f>ROUND(I175*H175,2)</f>
        <v>0</v>
      </c>
      <c r="K175" s="232" t="s">
        <v>285</v>
      </c>
      <c r="L175" s="47"/>
      <c r="M175" s="237" t="s">
        <v>44</v>
      </c>
      <c r="N175" s="238" t="s">
        <v>53</v>
      </c>
      <c r="O175" s="87"/>
      <c r="P175" s="239">
        <f>O175*H175</f>
        <v>0</v>
      </c>
      <c r="Q175" s="239">
        <v>0</v>
      </c>
      <c r="R175" s="239">
        <f>Q175*H175</f>
        <v>0</v>
      </c>
      <c r="S175" s="239">
        <v>2.1000000000000001</v>
      </c>
      <c r="T175" s="240">
        <f>S175*H175</f>
        <v>107.10000000000001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286</v>
      </c>
      <c r="AT175" s="241" t="s">
        <v>282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286</v>
      </c>
      <c r="BM175" s="241" t="s">
        <v>4146</v>
      </c>
    </row>
    <row r="176" s="13" customFormat="1">
      <c r="A176" s="13"/>
      <c r="B176" s="243"/>
      <c r="C176" s="244"/>
      <c r="D176" s="245" t="s">
        <v>288</v>
      </c>
      <c r="E176" s="246" t="s">
        <v>44</v>
      </c>
      <c r="F176" s="247" t="s">
        <v>4147</v>
      </c>
      <c r="G176" s="244"/>
      <c r="H176" s="248">
        <v>51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288</v>
      </c>
      <c r="AU176" s="254" t="s">
        <v>91</v>
      </c>
      <c r="AV176" s="13" t="s">
        <v>91</v>
      </c>
      <c r="AW176" s="13" t="s">
        <v>42</v>
      </c>
      <c r="AX176" s="13" t="s">
        <v>89</v>
      </c>
      <c r="AY176" s="254" t="s">
        <v>280</v>
      </c>
    </row>
    <row r="177" s="2" customFormat="1" ht="24" customHeight="1">
      <c r="A177" s="41"/>
      <c r="B177" s="42"/>
      <c r="C177" s="230" t="s">
        <v>461</v>
      </c>
      <c r="D177" s="230" t="s">
        <v>282</v>
      </c>
      <c r="E177" s="231" t="s">
        <v>4148</v>
      </c>
      <c r="F177" s="232" t="s">
        <v>4149</v>
      </c>
      <c r="G177" s="233" t="s">
        <v>218</v>
      </c>
      <c r="H177" s="234">
        <v>18.800000000000001</v>
      </c>
      <c r="I177" s="235"/>
      <c r="J177" s="236">
        <f>ROUND(I177*H177,2)</f>
        <v>0</v>
      </c>
      <c r="K177" s="232" t="s">
        <v>285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0</v>
      </c>
      <c r="R177" s="239">
        <f>Q177*H177</f>
        <v>0</v>
      </c>
      <c r="S177" s="239">
        <v>0.02</v>
      </c>
      <c r="T177" s="240">
        <f>S177*H177</f>
        <v>0.376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286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286</v>
      </c>
      <c r="BM177" s="241" t="s">
        <v>4150</v>
      </c>
    </row>
    <row r="178" s="13" customFormat="1">
      <c r="A178" s="13"/>
      <c r="B178" s="243"/>
      <c r="C178" s="244"/>
      <c r="D178" s="245" t="s">
        <v>288</v>
      </c>
      <c r="E178" s="246" t="s">
        <v>44</v>
      </c>
      <c r="F178" s="247" t="s">
        <v>4121</v>
      </c>
      <c r="G178" s="244"/>
      <c r="H178" s="248">
        <v>11.199999999999999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91</v>
      </c>
      <c r="AV178" s="13" t="s">
        <v>91</v>
      </c>
      <c r="AW178" s="13" t="s">
        <v>42</v>
      </c>
      <c r="AX178" s="13" t="s">
        <v>82</v>
      </c>
      <c r="AY178" s="254" t="s">
        <v>280</v>
      </c>
    </row>
    <row r="179" s="13" customFormat="1">
      <c r="A179" s="13"/>
      <c r="B179" s="243"/>
      <c r="C179" s="244"/>
      <c r="D179" s="245" t="s">
        <v>288</v>
      </c>
      <c r="E179" s="246" t="s">
        <v>44</v>
      </c>
      <c r="F179" s="247" t="s">
        <v>4122</v>
      </c>
      <c r="G179" s="244"/>
      <c r="H179" s="248">
        <v>7.5999999999999996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91</v>
      </c>
      <c r="AV179" s="13" t="s">
        <v>91</v>
      </c>
      <c r="AW179" s="13" t="s">
        <v>42</v>
      </c>
      <c r="AX179" s="13" t="s">
        <v>82</v>
      </c>
      <c r="AY179" s="254" t="s">
        <v>280</v>
      </c>
    </row>
    <row r="180" s="14" customFormat="1">
      <c r="A180" s="14"/>
      <c r="B180" s="255"/>
      <c r="C180" s="256"/>
      <c r="D180" s="245" t="s">
        <v>288</v>
      </c>
      <c r="E180" s="257" t="s">
        <v>44</v>
      </c>
      <c r="F180" s="258" t="s">
        <v>292</v>
      </c>
      <c r="G180" s="256"/>
      <c r="H180" s="259">
        <v>18.800000000000001</v>
      </c>
      <c r="I180" s="260"/>
      <c r="J180" s="256"/>
      <c r="K180" s="256"/>
      <c r="L180" s="261"/>
      <c r="M180" s="262"/>
      <c r="N180" s="263"/>
      <c r="O180" s="263"/>
      <c r="P180" s="263"/>
      <c r="Q180" s="263"/>
      <c r="R180" s="263"/>
      <c r="S180" s="263"/>
      <c r="T180" s="26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5" t="s">
        <v>288</v>
      </c>
      <c r="AU180" s="265" t="s">
        <v>91</v>
      </c>
      <c r="AV180" s="14" t="s">
        <v>286</v>
      </c>
      <c r="AW180" s="14" t="s">
        <v>42</v>
      </c>
      <c r="AX180" s="14" t="s">
        <v>89</v>
      </c>
      <c r="AY180" s="265" t="s">
        <v>280</v>
      </c>
    </row>
    <row r="181" s="2" customFormat="1" ht="24" customHeight="1">
      <c r="A181" s="41"/>
      <c r="B181" s="42"/>
      <c r="C181" s="230" t="s">
        <v>466</v>
      </c>
      <c r="D181" s="230" t="s">
        <v>282</v>
      </c>
      <c r="E181" s="231" t="s">
        <v>4151</v>
      </c>
      <c r="F181" s="232" t="s">
        <v>4152</v>
      </c>
      <c r="G181" s="233" t="s">
        <v>218</v>
      </c>
      <c r="H181" s="234">
        <v>18.800000000000001</v>
      </c>
      <c r="I181" s="235"/>
      <c r="J181" s="236">
        <f>ROUND(I181*H181,2)</f>
        <v>0</v>
      </c>
      <c r="K181" s="232" t="s">
        <v>285</v>
      </c>
      <c r="L181" s="47"/>
      <c r="M181" s="237" t="s">
        <v>44</v>
      </c>
      <c r="N181" s="238" t="s">
        <v>53</v>
      </c>
      <c r="O181" s="87"/>
      <c r="P181" s="239">
        <f>O181*H181</f>
        <v>0</v>
      </c>
      <c r="Q181" s="239">
        <v>0</v>
      </c>
      <c r="R181" s="239">
        <f>Q181*H181</f>
        <v>0</v>
      </c>
      <c r="S181" s="239">
        <v>0.01</v>
      </c>
      <c r="T181" s="240">
        <f>S181*H181</f>
        <v>0.188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1" t="s">
        <v>286</v>
      </c>
      <c r="AT181" s="241" t="s">
        <v>282</v>
      </c>
      <c r="AU181" s="241" t="s">
        <v>91</v>
      </c>
      <c r="AY181" s="19" t="s">
        <v>280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89</v>
      </c>
      <c r="BK181" s="242">
        <f>ROUND(I181*H181,2)</f>
        <v>0</v>
      </c>
      <c r="BL181" s="19" t="s">
        <v>286</v>
      </c>
      <c r="BM181" s="241" t="s">
        <v>4153</v>
      </c>
    </row>
    <row r="182" s="2" customFormat="1" ht="24" customHeight="1">
      <c r="A182" s="41"/>
      <c r="B182" s="42"/>
      <c r="C182" s="230" t="s">
        <v>471</v>
      </c>
      <c r="D182" s="230" t="s">
        <v>282</v>
      </c>
      <c r="E182" s="231" t="s">
        <v>4154</v>
      </c>
      <c r="F182" s="232" t="s">
        <v>4155</v>
      </c>
      <c r="G182" s="233" t="s">
        <v>218</v>
      </c>
      <c r="H182" s="234">
        <v>18</v>
      </c>
      <c r="I182" s="235"/>
      <c r="J182" s="236">
        <f>ROUND(I182*H182,2)</f>
        <v>0</v>
      </c>
      <c r="K182" s="232" t="s">
        <v>285</v>
      </c>
      <c r="L182" s="47"/>
      <c r="M182" s="237" t="s">
        <v>44</v>
      </c>
      <c r="N182" s="238" t="s">
        <v>53</v>
      </c>
      <c r="O182" s="87"/>
      <c r="P182" s="239">
        <f>O182*H182</f>
        <v>0</v>
      </c>
      <c r="Q182" s="239">
        <v>0</v>
      </c>
      <c r="R182" s="239">
        <f>Q182*H182</f>
        <v>0</v>
      </c>
      <c r="S182" s="239">
        <v>0.034000000000000002</v>
      </c>
      <c r="T182" s="240">
        <f>S182*H182</f>
        <v>0.6120000000000001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41" t="s">
        <v>286</v>
      </c>
      <c r="AT182" s="241" t="s">
        <v>282</v>
      </c>
      <c r="AU182" s="241" t="s">
        <v>91</v>
      </c>
      <c r="AY182" s="19" t="s">
        <v>280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89</v>
      </c>
      <c r="BK182" s="242">
        <f>ROUND(I182*H182,2)</f>
        <v>0</v>
      </c>
      <c r="BL182" s="19" t="s">
        <v>286</v>
      </c>
      <c r="BM182" s="241" t="s">
        <v>4156</v>
      </c>
    </row>
    <row r="183" s="2" customFormat="1">
      <c r="A183" s="41"/>
      <c r="B183" s="42"/>
      <c r="C183" s="43"/>
      <c r="D183" s="245" t="s">
        <v>360</v>
      </c>
      <c r="E183" s="43"/>
      <c r="F183" s="276" t="s">
        <v>4157</v>
      </c>
      <c r="G183" s="43"/>
      <c r="H183" s="43"/>
      <c r="I183" s="150"/>
      <c r="J183" s="43"/>
      <c r="K183" s="43"/>
      <c r="L183" s="47"/>
      <c r="M183" s="277"/>
      <c r="N183" s="278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360</v>
      </c>
      <c r="AU183" s="19" t="s">
        <v>91</v>
      </c>
    </row>
    <row r="184" s="13" customFormat="1">
      <c r="A184" s="13"/>
      <c r="B184" s="243"/>
      <c r="C184" s="244"/>
      <c r="D184" s="245" t="s">
        <v>288</v>
      </c>
      <c r="E184" s="246" t="s">
        <v>44</v>
      </c>
      <c r="F184" s="247" t="s">
        <v>4158</v>
      </c>
      <c r="G184" s="244"/>
      <c r="H184" s="248">
        <v>9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288</v>
      </c>
      <c r="AU184" s="254" t="s">
        <v>91</v>
      </c>
      <c r="AV184" s="13" t="s">
        <v>91</v>
      </c>
      <c r="AW184" s="13" t="s">
        <v>42</v>
      </c>
      <c r="AX184" s="13" t="s">
        <v>82</v>
      </c>
      <c r="AY184" s="254" t="s">
        <v>280</v>
      </c>
    </row>
    <row r="185" s="13" customFormat="1">
      <c r="A185" s="13"/>
      <c r="B185" s="243"/>
      <c r="C185" s="244"/>
      <c r="D185" s="245" t="s">
        <v>288</v>
      </c>
      <c r="E185" s="246" t="s">
        <v>44</v>
      </c>
      <c r="F185" s="247" t="s">
        <v>4159</v>
      </c>
      <c r="G185" s="244"/>
      <c r="H185" s="248">
        <v>9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288</v>
      </c>
      <c r="AU185" s="254" t="s">
        <v>91</v>
      </c>
      <c r="AV185" s="13" t="s">
        <v>91</v>
      </c>
      <c r="AW185" s="13" t="s">
        <v>42</v>
      </c>
      <c r="AX185" s="13" t="s">
        <v>82</v>
      </c>
      <c r="AY185" s="254" t="s">
        <v>280</v>
      </c>
    </row>
    <row r="186" s="14" customFormat="1">
      <c r="A186" s="14"/>
      <c r="B186" s="255"/>
      <c r="C186" s="256"/>
      <c r="D186" s="245" t="s">
        <v>288</v>
      </c>
      <c r="E186" s="257" t="s">
        <v>44</v>
      </c>
      <c r="F186" s="258" t="s">
        <v>292</v>
      </c>
      <c r="G186" s="256"/>
      <c r="H186" s="259">
        <v>18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5" t="s">
        <v>288</v>
      </c>
      <c r="AU186" s="265" t="s">
        <v>91</v>
      </c>
      <c r="AV186" s="14" t="s">
        <v>286</v>
      </c>
      <c r="AW186" s="14" t="s">
        <v>42</v>
      </c>
      <c r="AX186" s="14" t="s">
        <v>89</v>
      </c>
      <c r="AY186" s="265" t="s">
        <v>280</v>
      </c>
    </row>
    <row r="187" s="12" customFormat="1" ht="22.8" customHeight="1">
      <c r="A187" s="12"/>
      <c r="B187" s="214"/>
      <c r="C187" s="215"/>
      <c r="D187" s="216" t="s">
        <v>81</v>
      </c>
      <c r="E187" s="228" t="s">
        <v>4160</v>
      </c>
      <c r="F187" s="228" t="s">
        <v>4161</v>
      </c>
      <c r="G187" s="215"/>
      <c r="H187" s="215"/>
      <c r="I187" s="218"/>
      <c r="J187" s="229">
        <f>BK187</f>
        <v>0</v>
      </c>
      <c r="K187" s="215"/>
      <c r="L187" s="220"/>
      <c r="M187" s="221"/>
      <c r="N187" s="222"/>
      <c r="O187" s="222"/>
      <c r="P187" s="223">
        <f>SUM(P188:P195)</f>
        <v>0</v>
      </c>
      <c r="Q187" s="222"/>
      <c r="R187" s="223">
        <f>SUM(R188:R195)</f>
        <v>0</v>
      </c>
      <c r="S187" s="222"/>
      <c r="T187" s="224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5" t="s">
        <v>89</v>
      </c>
      <c r="AT187" s="226" t="s">
        <v>81</v>
      </c>
      <c r="AU187" s="226" t="s">
        <v>89</v>
      </c>
      <c r="AY187" s="225" t="s">
        <v>280</v>
      </c>
      <c r="BK187" s="227">
        <f>SUM(BK188:BK195)</f>
        <v>0</v>
      </c>
    </row>
    <row r="188" s="2" customFormat="1" ht="36" customHeight="1">
      <c r="A188" s="41"/>
      <c r="B188" s="42"/>
      <c r="C188" s="230" t="s">
        <v>478</v>
      </c>
      <c r="D188" s="230" t="s">
        <v>282</v>
      </c>
      <c r="E188" s="231" t="s">
        <v>4162</v>
      </c>
      <c r="F188" s="232" t="s">
        <v>4163</v>
      </c>
      <c r="G188" s="233" t="s">
        <v>319</v>
      </c>
      <c r="H188" s="234">
        <v>9.3480000000000008</v>
      </c>
      <c r="I188" s="235"/>
      <c r="J188" s="236">
        <f>ROUND(I188*H188,2)</f>
        <v>0</v>
      </c>
      <c r="K188" s="232" t="s">
        <v>285</v>
      </c>
      <c r="L188" s="47"/>
      <c r="M188" s="237" t="s">
        <v>44</v>
      </c>
      <c r="N188" s="238" t="s">
        <v>53</v>
      </c>
      <c r="O188" s="87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1" t="s">
        <v>286</v>
      </c>
      <c r="AT188" s="241" t="s">
        <v>282</v>
      </c>
      <c r="AU188" s="241" t="s">
        <v>91</v>
      </c>
      <c r="AY188" s="19" t="s">
        <v>280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89</v>
      </c>
      <c r="BK188" s="242">
        <f>ROUND(I188*H188,2)</f>
        <v>0</v>
      </c>
      <c r="BL188" s="19" t="s">
        <v>286</v>
      </c>
      <c r="BM188" s="241" t="s">
        <v>4164</v>
      </c>
    </row>
    <row r="189" s="2" customFormat="1" ht="36" customHeight="1">
      <c r="A189" s="41"/>
      <c r="B189" s="42"/>
      <c r="C189" s="230" t="s">
        <v>484</v>
      </c>
      <c r="D189" s="230" t="s">
        <v>282</v>
      </c>
      <c r="E189" s="231" t="s">
        <v>4165</v>
      </c>
      <c r="F189" s="232" t="s">
        <v>4166</v>
      </c>
      <c r="G189" s="233" t="s">
        <v>319</v>
      </c>
      <c r="H189" s="234">
        <v>3125.0230000000001</v>
      </c>
      <c r="I189" s="235"/>
      <c r="J189" s="236">
        <f>ROUND(I189*H189,2)</f>
        <v>0</v>
      </c>
      <c r="K189" s="232" t="s">
        <v>285</v>
      </c>
      <c r="L189" s="47"/>
      <c r="M189" s="237" t="s">
        <v>44</v>
      </c>
      <c r="N189" s="238" t="s">
        <v>53</v>
      </c>
      <c r="O189" s="87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1" t="s">
        <v>286</v>
      </c>
      <c r="AT189" s="241" t="s">
        <v>282</v>
      </c>
      <c r="AU189" s="241" t="s">
        <v>91</v>
      </c>
      <c r="AY189" s="19" t="s">
        <v>280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89</v>
      </c>
      <c r="BK189" s="242">
        <f>ROUND(I189*H189,2)</f>
        <v>0</v>
      </c>
      <c r="BL189" s="19" t="s">
        <v>286</v>
      </c>
      <c r="BM189" s="241" t="s">
        <v>4167</v>
      </c>
    </row>
    <row r="190" s="2" customFormat="1" ht="36" customHeight="1">
      <c r="A190" s="41"/>
      <c r="B190" s="42"/>
      <c r="C190" s="230" t="s">
        <v>489</v>
      </c>
      <c r="D190" s="230" t="s">
        <v>282</v>
      </c>
      <c r="E190" s="231" t="s">
        <v>4168</v>
      </c>
      <c r="F190" s="232" t="s">
        <v>4169</v>
      </c>
      <c r="G190" s="233" t="s">
        <v>319</v>
      </c>
      <c r="H190" s="234">
        <v>12500.092000000001</v>
      </c>
      <c r="I190" s="235"/>
      <c r="J190" s="236">
        <f>ROUND(I190*H190,2)</f>
        <v>0</v>
      </c>
      <c r="K190" s="232" t="s">
        <v>285</v>
      </c>
      <c r="L190" s="47"/>
      <c r="M190" s="237" t="s">
        <v>44</v>
      </c>
      <c r="N190" s="238" t="s">
        <v>53</v>
      </c>
      <c r="O190" s="87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1" t="s">
        <v>286</v>
      </c>
      <c r="AT190" s="241" t="s">
        <v>282</v>
      </c>
      <c r="AU190" s="241" t="s">
        <v>91</v>
      </c>
      <c r="AY190" s="19" t="s">
        <v>280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89</v>
      </c>
      <c r="BK190" s="242">
        <f>ROUND(I190*H190,2)</f>
        <v>0</v>
      </c>
      <c r="BL190" s="19" t="s">
        <v>286</v>
      </c>
      <c r="BM190" s="241" t="s">
        <v>4170</v>
      </c>
    </row>
    <row r="191" s="13" customFormat="1">
      <c r="A191" s="13"/>
      <c r="B191" s="243"/>
      <c r="C191" s="244"/>
      <c r="D191" s="245" t="s">
        <v>288</v>
      </c>
      <c r="E191" s="244"/>
      <c r="F191" s="247" t="s">
        <v>4171</v>
      </c>
      <c r="G191" s="244"/>
      <c r="H191" s="248">
        <v>12500.092000000001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288</v>
      </c>
      <c r="AU191" s="254" t="s">
        <v>91</v>
      </c>
      <c r="AV191" s="13" t="s">
        <v>91</v>
      </c>
      <c r="AW191" s="13" t="s">
        <v>4</v>
      </c>
      <c r="AX191" s="13" t="s">
        <v>89</v>
      </c>
      <c r="AY191" s="254" t="s">
        <v>280</v>
      </c>
    </row>
    <row r="192" s="2" customFormat="1" ht="36" customHeight="1">
      <c r="A192" s="41"/>
      <c r="B192" s="42"/>
      <c r="C192" s="230" t="s">
        <v>493</v>
      </c>
      <c r="D192" s="230" t="s">
        <v>282</v>
      </c>
      <c r="E192" s="231" t="s">
        <v>4172</v>
      </c>
      <c r="F192" s="232" t="s">
        <v>4173</v>
      </c>
      <c r="G192" s="233" t="s">
        <v>319</v>
      </c>
      <c r="H192" s="234">
        <v>1607.685</v>
      </c>
      <c r="I192" s="235"/>
      <c r="J192" s="236">
        <f>ROUND(I192*H192,2)</f>
        <v>0</v>
      </c>
      <c r="K192" s="232" t="s">
        <v>285</v>
      </c>
      <c r="L192" s="47"/>
      <c r="M192" s="237" t="s">
        <v>44</v>
      </c>
      <c r="N192" s="238" t="s">
        <v>53</v>
      </c>
      <c r="O192" s="87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41" t="s">
        <v>286</v>
      </c>
      <c r="AT192" s="241" t="s">
        <v>282</v>
      </c>
      <c r="AU192" s="241" t="s">
        <v>91</v>
      </c>
      <c r="AY192" s="19" t="s">
        <v>280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89</v>
      </c>
      <c r="BK192" s="242">
        <f>ROUND(I192*H192,2)</f>
        <v>0</v>
      </c>
      <c r="BL192" s="19" t="s">
        <v>286</v>
      </c>
      <c r="BM192" s="241" t="s">
        <v>4174</v>
      </c>
    </row>
    <row r="193" s="2" customFormat="1" ht="36" customHeight="1">
      <c r="A193" s="41"/>
      <c r="B193" s="42"/>
      <c r="C193" s="230" t="s">
        <v>497</v>
      </c>
      <c r="D193" s="230" t="s">
        <v>282</v>
      </c>
      <c r="E193" s="231" t="s">
        <v>4175</v>
      </c>
      <c r="F193" s="232" t="s">
        <v>4176</v>
      </c>
      <c r="G193" s="233" t="s">
        <v>319</v>
      </c>
      <c r="H193" s="234">
        <v>22.809999999999999</v>
      </c>
      <c r="I193" s="235"/>
      <c r="J193" s="236">
        <f>ROUND(I193*H193,2)</f>
        <v>0</v>
      </c>
      <c r="K193" s="232" t="s">
        <v>285</v>
      </c>
      <c r="L193" s="47"/>
      <c r="M193" s="237" t="s">
        <v>44</v>
      </c>
      <c r="N193" s="238" t="s">
        <v>53</v>
      </c>
      <c r="O193" s="87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41" t="s">
        <v>286</v>
      </c>
      <c r="AT193" s="241" t="s">
        <v>282</v>
      </c>
      <c r="AU193" s="241" t="s">
        <v>91</v>
      </c>
      <c r="AY193" s="19" t="s">
        <v>280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89</v>
      </c>
      <c r="BK193" s="242">
        <f>ROUND(I193*H193,2)</f>
        <v>0</v>
      </c>
      <c r="BL193" s="19" t="s">
        <v>286</v>
      </c>
      <c r="BM193" s="241" t="s">
        <v>4177</v>
      </c>
    </row>
    <row r="194" s="2" customFormat="1" ht="36" customHeight="1">
      <c r="A194" s="41"/>
      <c r="B194" s="42"/>
      <c r="C194" s="230" t="s">
        <v>501</v>
      </c>
      <c r="D194" s="230" t="s">
        <v>282</v>
      </c>
      <c r="E194" s="231" t="s">
        <v>4178</v>
      </c>
      <c r="F194" s="232" t="s">
        <v>4179</v>
      </c>
      <c r="G194" s="233" t="s">
        <v>319</v>
      </c>
      <c r="H194" s="234">
        <v>794.98000000000002</v>
      </c>
      <c r="I194" s="235"/>
      <c r="J194" s="236">
        <f>ROUND(I194*H194,2)</f>
        <v>0</v>
      </c>
      <c r="K194" s="232" t="s">
        <v>285</v>
      </c>
      <c r="L194" s="47"/>
      <c r="M194" s="237" t="s">
        <v>44</v>
      </c>
      <c r="N194" s="238" t="s">
        <v>53</v>
      </c>
      <c r="O194" s="87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1" t="s">
        <v>286</v>
      </c>
      <c r="AT194" s="241" t="s">
        <v>282</v>
      </c>
      <c r="AU194" s="241" t="s">
        <v>91</v>
      </c>
      <c r="AY194" s="19" t="s">
        <v>280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89</v>
      </c>
      <c r="BK194" s="242">
        <f>ROUND(I194*H194,2)</f>
        <v>0</v>
      </c>
      <c r="BL194" s="19" t="s">
        <v>286</v>
      </c>
      <c r="BM194" s="241" t="s">
        <v>4180</v>
      </c>
    </row>
    <row r="195" s="2" customFormat="1" ht="36" customHeight="1">
      <c r="A195" s="41"/>
      <c r="B195" s="42"/>
      <c r="C195" s="230" t="s">
        <v>508</v>
      </c>
      <c r="D195" s="230" t="s">
        <v>282</v>
      </c>
      <c r="E195" s="231" t="s">
        <v>4181</v>
      </c>
      <c r="F195" s="232" t="s">
        <v>318</v>
      </c>
      <c r="G195" s="233" t="s">
        <v>319</v>
      </c>
      <c r="H195" s="234">
        <v>690.20000000000005</v>
      </c>
      <c r="I195" s="235"/>
      <c r="J195" s="236">
        <f>ROUND(I195*H195,2)</f>
        <v>0</v>
      </c>
      <c r="K195" s="232" t="s">
        <v>285</v>
      </c>
      <c r="L195" s="47"/>
      <c r="M195" s="237" t="s">
        <v>44</v>
      </c>
      <c r="N195" s="238" t="s">
        <v>53</v>
      </c>
      <c r="O195" s="87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286</v>
      </c>
      <c r="AT195" s="241" t="s">
        <v>282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286</v>
      </c>
      <c r="BM195" s="241" t="s">
        <v>4182</v>
      </c>
    </row>
    <row r="196" s="12" customFormat="1" ht="25.92" customHeight="1">
      <c r="A196" s="12"/>
      <c r="B196" s="214"/>
      <c r="C196" s="215"/>
      <c r="D196" s="216" t="s">
        <v>81</v>
      </c>
      <c r="E196" s="217" t="s">
        <v>707</v>
      </c>
      <c r="F196" s="217" t="s">
        <v>708</v>
      </c>
      <c r="G196" s="215"/>
      <c r="H196" s="215"/>
      <c r="I196" s="218"/>
      <c r="J196" s="219">
        <f>BK196</f>
        <v>0</v>
      </c>
      <c r="K196" s="215"/>
      <c r="L196" s="220"/>
      <c r="M196" s="221"/>
      <c r="N196" s="222"/>
      <c r="O196" s="222"/>
      <c r="P196" s="223">
        <f>P197+P202</f>
        <v>0</v>
      </c>
      <c r="Q196" s="222"/>
      <c r="R196" s="223">
        <f>R197+R202</f>
        <v>0</v>
      </c>
      <c r="S196" s="222"/>
      <c r="T196" s="224">
        <f>T197+T202</f>
        <v>0.20748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5" t="s">
        <v>91</v>
      </c>
      <c r="AT196" s="226" t="s">
        <v>81</v>
      </c>
      <c r="AU196" s="226" t="s">
        <v>82</v>
      </c>
      <c r="AY196" s="225" t="s">
        <v>280</v>
      </c>
      <c r="BK196" s="227">
        <f>BK197+BK202</f>
        <v>0</v>
      </c>
    </row>
    <row r="197" s="12" customFormat="1" ht="22.8" customHeight="1">
      <c r="A197" s="12"/>
      <c r="B197" s="214"/>
      <c r="C197" s="215"/>
      <c r="D197" s="216" t="s">
        <v>81</v>
      </c>
      <c r="E197" s="228" t="s">
        <v>709</v>
      </c>
      <c r="F197" s="228" t="s">
        <v>710</v>
      </c>
      <c r="G197" s="215"/>
      <c r="H197" s="215"/>
      <c r="I197" s="218"/>
      <c r="J197" s="229">
        <f>BK197</f>
        <v>0</v>
      </c>
      <c r="K197" s="215"/>
      <c r="L197" s="220"/>
      <c r="M197" s="221"/>
      <c r="N197" s="222"/>
      <c r="O197" s="222"/>
      <c r="P197" s="223">
        <f>SUM(P198:P201)</f>
        <v>0</v>
      </c>
      <c r="Q197" s="222"/>
      <c r="R197" s="223">
        <f>SUM(R198:R201)</f>
        <v>0</v>
      </c>
      <c r="S197" s="222"/>
      <c r="T197" s="224">
        <f>SUM(T198:T201)</f>
        <v>0.13247999999999999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5" t="s">
        <v>91</v>
      </c>
      <c r="AT197" s="226" t="s">
        <v>81</v>
      </c>
      <c r="AU197" s="226" t="s">
        <v>89</v>
      </c>
      <c r="AY197" s="225" t="s">
        <v>280</v>
      </c>
      <c r="BK197" s="227">
        <f>SUM(BK198:BK201)</f>
        <v>0</v>
      </c>
    </row>
    <row r="198" s="2" customFormat="1" ht="24" customHeight="1">
      <c r="A198" s="41"/>
      <c r="B198" s="42"/>
      <c r="C198" s="230" t="s">
        <v>516</v>
      </c>
      <c r="D198" s="230" t="s">
        <v>282</v>
      </c>
      <c r="E198" s="231" t="s">
        <v>4183</v>
      </c>
      <c r="F198" s="232" t="s">
        <v>4184</v>
      </c>
      <c r="G198" s="233" t="s">
        <v>201</v>
      </c>
      <c r="H198" s="234">
        <v>9.3599999999999994</v>
      </c>
      <c r="I198" s="235"/>
      <c r="J198" s="236">
        <f>ROUND(I198*H198,2)</f>
        <v>0</v>
      </c>
      <c r="K198" s="232" t="s">
        <v>285</v>
      </c>
      <c r="L198" s="47"/>
      <c r="M198" s="237" t="s">
        <v>44</v>
      </c>
      <c r="N198" s="238" t="s">
        <v>53</v>
      </c>
      <c r="O198" s="87"/>
      <c r="P198" s="239">
        <f>O198*H198</f>
        <v>0</v>
      </c>
      <c r="Q198" s="239">
        <v>0</v>
      </c>
      <c r="R198" s="239">
        <f>Q198*H198</f>
        <v>0</v>
      </c>
      <c r="S198" s="239">
        <v>0.0040000000000000001</v>
      </c>
      <c r="T198" s="240">
        <f>S198*H198</f>
        <v>0.037440000000000001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41" t="s">
        <v>374</v>
      </c>
      <c r="AT198" s="241" t="s">
        <v>282</v>
      </c>
      <c r="AU198" s="241" t="s">
        <v>91</v>
      </c>
      <c r="AY198" s="19" t="s">
        <v>280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9" t="s">
        <v>89</v>
      </c>
      <c r="BK198" s="242">
        <f>ROUND(I198*H198,2)</f>
        <v>0</v>
      </c>
      <c r="BL198" s="19" t="s">
        <v>374</v>
      </c>
      <c r="BM198" s="241" t="s">
        <v>4185</v>
      </c>
    </row>
    <row r="199" s="13" customFormat="1">
      <c r="A199" s="13"/>
      <c r="B199" s="243"/>
      <c r="C199" s="244"/>
      <c r="D199" s="245" t="s">
        <v>288</v>
      </c>
      <c r="E199" s="246" t="s">
        <v>44</v>
      </c>
      <c r="F199" s="247" t="s">
        <v>4186</v>
      </c>
      <c r="G199" s="244"/>
      <c r="H199" s="248">
        <v>9.3599999999999994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91</v>
      </c>
      <c r="AV199" s="13" t="s">
        <v>91</v>
      </c>
      <c r="AW199" s="13" t="s">
        <v>42</v>
      </c>
      <c r="AX199" s="13" t="s">
        <v>89</v>
      </c>
      <c r="AY199" s="254" t="s">
        <v>280</v>
      </c>
    </row>
    <row r="200" s="2" customFormat="1" ht="24" customHeight="1">
      <c r="A200" s="41"/>
      <c r="B200" s="42"/>
      <c r="C200" s="230" t="s">
        <v>521</v>
      </c>
      <c r="D200" s="230" t="s">
        <v>282</v>
      </c>
      <c r="E200" s="231" t="s">
        <v>4187</v>
      </c>
      <c r="F200" s="232" t="s">
        <v>4188</v>
      </c>
      <c r="G200" s="233" t="s">
        <v>201</v>
      </c>
      <c r="H200" s="234">
        <v>21.120000000000001</v>
      </c>
      <c r="I200" s="235"/>
      <c r="J200" s="236">
        <f>ROUND(I200*H200,2)</f>
        <v>0</v>
      </c>
      <c r="K200" s="232" t="s">
        <v>285</v>
      </c>
      <c r="L200" s="47"/>
      <c r="M200" s="237" t="s">
        <v>44</v>
      </c>
      <c r="N200" s="238" t="s">
        <v>53</v>
      </c>
      <c r="O200" s="87"/>
      <c r="P200" s="239">
        <f>O200*H200</f>
        <v>0</v>
      </c>
      <c r="Q200" s="239">
        <v>0</v>
      </c>
      <c r="R200" s="239">
        <f>Q200*H200</f>
        <v>0</v>
      </c>
      <c r="S200" s="239">
        <v>0.0044999999999999997</v>
      </c>
      <c r="T200" s="240">
        <f>S200*H200</f>
        <v>0.095039999999999999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41" t="s">
        <v>374</v>
      </c>
      <c r="AT200" s="241" t="s">
        <v>282</v>
      </c>
      <c r="AU200" s="241" t="s">
        <v>91</v>
      </c>
      <c r="AY200" s="19" t="s">
        <v>280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9" t="s">
        <v>89</v>
      </c>
      <c r="BK200" s="242">
        <f>ROUND(I200*H200,2)</f>
        <v>0</v>
      </c>
      <c r="BL200" s="19" t="s">
        <v>374</v>
      </c>
      <c r="BM200" s="241" t="s">
        <v>4189</v>
      </c>
    </row>
    <row r="201" s="13" customFormat="1">
      <c r="A201" s="13"/>
      <c r="B201" s="243"/>
      <c r="C201" s="244"/>
      <c r="D201" s="245" t="s">
        <v>288</v>
      </c>
      <c r="E201" s="246" t="s">
        <v>44</v>
      </c>
      <c r="F201" s="247" t="s">
        <v>4190</v>
      </c>
      <c r="G201" s="244"/>
      <c r="H201" s="248">
        <v>21.120000000000001</v>
      </c>
      <c r="I201" s="249"/>
      <c r="J201" s="244"/>
      <c r="K201" s="244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288</v>
      </c>
      <c r="AU201" s="254" t="s">
        <v>91</v>
      </c>
      <c r="AV201" s="13" t="s">
        <v>91</v>
      </c>
      <c r="AW201" s="13" t="s">
        <v>42</v>
      </c>
      <c r="AX201" s="13" t="s">
        <v>89</v>
      </c>
      <c r="AY201" s="254" t="s">
        <v>280</v>
      </c>
    </row>
    <row r="202" s="12" customFormat="1" ht="22.8" customHeight="1">
      <c r="A202" s="12"/>
      <c r="B202" s="214"/>
      <c r="C202" s="215"/>
      <c r="D202" s="216" t="s">
        <v>81</v>
      </c>
      <c r="E202" s="228" t="s">
        <v>1014</v>
      </c>
      <c r="F202" s="228" t="s">
        <v>1015</v>
      </c>
      <c r="G202" s="215"/>
      <c r="H202" s="215"/>
      <c r="I202" s="218"/>
      <c r="J202" s="229">
        <f>BK202</f>
        <v>0</v>
      </c>
      <c r="K202" s="215"/>
      <c r="L202" s="220"/>
      <c r="M202" s="221"/>
      <c r="N202" s="222"/>
      <c r="O202" s="222"/>
      <c r="P202" s="223">
        <f>SUM(P203:P205)</f>
        <v>0</v>
      </c>
      <c r="Q202" s="222"/>
      <c r="R202" s="223">
        <f>SUM(R203:R205)</f>
        <v>0</v>
      </c>
      <c r="S202" s="222"/>
      <c r="T202" s="224">
        <f>SUM(T203:T205)</f>
        <v>0.074999999999999997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5" t="s">
        <v>91</v>
      </c>
      <c r="AT202" s="226" t="s">
        <v>81</v>
      </c>
      <c r="AU202" s="226" t="s">
        <v>89</v>
      </c>
      <c r="AY202" s="225" t="s">
        <v>280</v>
      </c>
      <c r="BK202" s="227">
        <f>SUM(BK203:BK205)</f>
        <v>0</v>
      </c>
    </row>
    <row r="203" s="2" customFormat="1" ht="36" customHeight="1">
      <c r="A203" s="41"/>
      <c r="B203" s="42"/>
      <c r="C203" s="230" t="s">
        <v>526</v>
      </c>
      <c r="D203" s="230" t="s">
        <v>282</v>
      </c>
      <c r="E203" s="231" t="s">
        <v>4191</v>
      </c>
      <c r="F203" s="232" t="s">
        <v>4192</v>
      </c>
      <c r="G203" s="233" t="s">
        <v>431</v>
      </c>
      <c r="H203" s="234">
        <v>2</v>
      </c>
      <c r="I203" s="235"/>
      <c r="J203" s="236">
        <f>ROUND(I203*H203,2)</f>
        <v>0</v>
      </c>
      <c r="K203" s="232" t="s">
        <v>285</v>
      </c>
      <c r="L203" s="47"/>
      <c r="M203" s="237" t="s">
        <v>44</v>
      </c>
      <c r="N203" s="238" t="s">
        <v>53</v>
      </c>
      <c r="O203" s="87"/>
      <c r="P203" s="239">
        <f>O203*H203</f>
        <v>0</v>
      </c>
      <c r="Q203" s="239">
        <v>0</v>
      </c>
      <c r="R203" s="239">
        <f>Q203*H203</f>
        <v>0</v>
      </c>
      <c r="S203" s="239">
        <v>0.0074999999999999997</v>
      </c>
      <c r="T203" s="240">
        <f>S203*H203</f>
        <v>0.014999999999999999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1" t="s">
        <v>374</v>
      </c>
      <c r="AT203" s="241" t="s">
        <v>282</v>
      </c>
      <c r="AU203" s="241" t="s">
        <v>91</v>
      </c>
      <c r="AY203" s="19" t="s">
        <v>280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89</v>
      </c>
      <c r="BK203" s="242">
        <f>ROUND(I203*H203,2)</f>
        <v>0</v>
      </c>
      <c r="BL203" s="19" t="s">
        <v>374</v>
      </c>
      <c r="BM203" s="241" t="s">
        <v>4193</v>
      </c>
    </row>
    <row r="204" s="2" customFormat="1" ht="24" customHeight="1">
      <c r="A204" s="41"/>
      <c r="B204" s="42"/>
      <c r="C204" s="230" t="s">
        <v>531</v>
      </c>
      <c r="D204" s="230" t="s">
        <v>282</v>
      </c>
      <c r="E204" s="231" t="s">
        <v>4194</v>
      </c>
      <c r="F204" s="232" t="s">
        <v>4195</v>
      </c>
      <c r="G204" s="233" t="s">
        <v>218</v>
      </c>
      <c r="H204" s="234">
        <v>12</v>
      </c>
      <c r="I204" s="235"/>
      <c r="J204" s="236">
        <f>ROUND(I204*H204,2)</f>
        <v>0</v>
      </c>
      <c r="K204" s="232" t="s">
        <v>285</v>
      </c>
      <c r="L204" s="47"/>
      <c r="M204" s="237" t="s">
        <v>44</v>
      </c>
      <c r="N204" s="238" t="s">
        <v>53</v>
      </c>
      <c r="O204" s="87"/>
      <c r="P204" s="239">
        <f>O204*H204</f>
        <v>0</v>
      </c>
      <c r="Q204" s="239">
        <v>0</v>
      </c>
      <c r="R204" s="239">
        <f>Q204*H204</f>
        <v>0</v>
      </c>
      <c r="S204" s="239">
        <v>0.0050000000000000001</v>
      </c>
      <c r="T204" s="240">
        <f>S204*H204</f>
        <v>0.059999999999999998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41" t="s">
        <v>374</v>
      </c>
      <c r="AT204" s="241" t="s">
        <v>282</v>
      </c>
      <c r="AU204" s="241" t="s">
        <v>91</v>
      </c>
      <c r="AY204" s="19" t="s">
        <v>280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89</v>
      </c>
      <c r="BK204" s="242">
        <f>ROUND(I204*H204,2)</f>
        <v>0</v>
      </c>
      <c r="BL204" s="19" t="s">
        <v>374</v>
      </c>
      <c r="BM204" s="241" t="s">
        <v>4196</v>
      </c>
    </row>
    <row r="205" s="13" customFormat="1">
      <c r="A205" s="13"/>
      <c r="B205" s="243"/>
      <c r="C205" s="244"/>
      <c r="D205" s="245" t="s">
        <v>288</v>
      </c>
      <c r="E205" s="246" t="s">
        <v>44</v>
      </c>
      <c r="F205" s="247" t="s">
        <v>4197</v>
      </c>
      <c r="G205" s="244"/>
      <c r="H205" s="248">
        <v>12</v>
      </c>
      <c r="I205" s="249"/>
      <c r="J205" s="244"/>
      <c r="K205" s="244"/>
      <c r="L205" s="250"/>
      <c r="M205" s="301"/>
      <c r="N205" s="302"/>
      <c r="O205" s="302"/>
      <c r="P205" s="302"/>
      <c r="Q205" s="302"/>
      <c r="R205" s="302"/>
      <c r="S205" s="302"/>
      <c r="T205" s="30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288</v>
      </c>
      <c r="AU205" s="254" t="s">
        <v>91</v>
      </c>
      <c r="AV205" s="13" t="s">
        <v>91</v>
      </c>
      <c r="AW205" s="13" t="s">
        <v>42</v>
      </c>
      <c r="AX205" s="13" t="s">
        <v>89</v>
      </c>
      <c r="AY205" s="254" t="s">
        <v>280</v>
      </c>
    </row>
    <row r="206" s="2" customFormat="1" ht="6.96" customHeight="1">
      <c r="A206" s="41"/>
      <c r="B206" s="62"/>
      <c r="C206" s="63"/>
      <c r="D206" s="63"/>
      <c r="E206" s="63"/>
      <c r="F206" s="63"/>
      <c r="G206" s="63"/>
      <c r="H206" s="63"/>
      <c r="I206" s="179"/>
      <c r="J206" s="63"/>
      <c r="K206" s="63"/>
      <c r="L206" s="47"/>
      <c r="M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</sheetData>
  <sheetProtection sheet="1" autoFilter="0" formatColumns="0" formatRows="0" objects="1" scenarios="1" spinCount="100000" saltValue="YZJrfWMXMs3eChWkkfZpapswulbYmJLOrUiLhp7FpCioKn1oesCfnL5G86+bhrLvWU+0RiLNpyLv5lVe+0QWIg==" hashValue="9f2O8R3GjqFjoRudDnaKBGGOd5JSTJA+nZS+cMmd7kI74cmisnjtEj7QKPaLDkVL+GWsYRGEt/loltvoWccfnQ==" algorithmName="SHA-512" password="CC35"/>
  <autoFilter ref="C92:K2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183</v>
      </c>
      <c r="AZ2" s="142" t="s">
        <v>4198</v>
      </c>
      <c r="BA2" s="142" t="s">
        <v>4199</v>
      </c>
      <c r="BB2" s="142" t="s">
        <v>201</v>
      </c>
      <c r="BC2" s="142" t="s">
        <v>4200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4201</v>
      </c>
      <c r="BA3" s="142" t="s">
        <v>4202</v>
      </c>
      <c r="BB3" s="142" t="s">
        <v>201</v>
      </c>
      <c r="BC3" s="142" t="s">
        <v>4203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4204</v>
      </c>
      <c r="BA4" s="142" t="s">
        <v>4205</v>
      </c>
      <c r="BB4" s="142" t="s">
        <v>201</v>
      </c>
      <c r="BC4" s="142" t="s">
        <v>4206</v>
      </c>
      <c r="BD4" s="142" t="s">
        <v>91</v>
      </c>
    </row>
    <row r="5" s="1" customFormat="1" ht="6.96" customHeight="1">
      <c r="B5" s="22"/>
      <c r="I5" s="141"/>
      <c r="L5" s="22"/>
      <c r="AZ5" s="142" t="s">
        <v>4207</v>
      </c>
      <c r="BA5" s="142" t="s">
        <v>4208</v>
      </c>
      <c r="BB5" s="142" t="s">
        <v>201</v>
      </c>
      <c r="BC5" s="142" t="s">
        <v>428</v>
      </c>
      <c r="BD5" s="142" t="s">
        <v>91</v>
      </c>
    </row>
    <row r="6" s="1" customFormat="1" ht="12" customHeight="1">
      <c r="B6" s="22"/>
      <c r="D6" s="148" t="s">
        <v>16</v>
      </c>
      <c r="I6" s="141"/>
      <c r="L6" s="22"/>
      <c r="AZ6" s="142" t="s">
        <v>4209</v>
      </c>
      <c r="BA6" s="142" t="s">
        <v>4210</v>
      </c>
      <c r="BB6" s="142" t="s">
        <v>201</v>
      </c>
      <c r="BC6" s="142" t="s">
        <v>422</v>
      </c>
      <c r="BD6" s="142" t="s">
        <v>91</v>
      </c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  <c r="AZ7" s="142" t="s">
        <v>4211</v>
      </c>
      <c r="BA7" s="142" t="s">
        <v>4212</v>
      </c>
      <c r="BB7" s="142" t="s">
        <v>201</v>
      </c>
      <c r="BC7" s="142" t="s">
        <v>4213</v>
      </c>
      <c r="BD7" s="142" t="s">
        <v>91</v>
      </c>
    </row>
    <row r="8" s="1" customFormat="1" ht="12" customHeight="1">
      <c r="B8" s="22"/>
      <c r="D8" s="148" t="s">
        <v>220</v>
      </c>
      <c r="I8" s="141"/>
      <c r="L8" s="22"/>
      <c r="AZ8" s="142" t="s">
        <v>4214</v>
      </c>
      <c r="BA8" s="142" t="s">
        <v>4215</v>
      </c>
      <c r="BB8" s="142" t="s">
        <v>201</v>
      </c>
      <c r="BC8" s="142" t="s">
        <v>4216</v>
      </c>
      <c r="BD8" s="142" t="s">
        <v>91</v>
      </c>
    </row>
    <row r="9" s="2" customFormat="1" ht="16.5" customHeight="1">
      <c r="A9" s="41"/>
      <c r="B9" s="47"/>
      <c r="C9" s="41"/>
      <c r="D9" s="41"/>
      <c r="E9" s="149" t="s">
        <v>4030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4217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ROUND(J97,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ROUND((SUM(BE97:BE274)),  2)</f>
        <v>0</v>
      </c>
      <c r="G35" s="41"/>
      <c r="H35" s="41"/>
      <c r="I35" s="168">
        <v>0.20999999999999999</v>
      </c>
      <c r="J35" s="167">
        <f>ROUND(((SUM(BE97:BE274))*I35),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ROUND((SUM(BF97:BF274)),  2)</f>
        <v>0</v>
      </c>
      <c r="G36" s="41"/>
      <c r="H36" s="41"/>
      <c r="I36" s="168">
        <v>0.14999999999999999</v>
      </c>
      <c r="J36" s="167">
        <f>ROUND(((SUM(BF97:BF274))*I36),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ROUND((SUM(BG97:BG274)),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ROUND((SUM(BH97:BH274)),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ROUND((SUM(BI97:BI274)),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4030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60b - Nové komunikace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J97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J98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J99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243</v>
      </c>
      <c r="E66" s="198"/>
      <c r="F66" s="198"/>
      <c r="G66" s="198"/>
      <c r="H66" s="198"/>
      <c r="I66" s="199"/>
      <c r="J66" s="200">
        <f>J119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245</v>
      </c>
      <c r="E67" s="198"/>
      <c r="F67" s="198"/>
      <c r="G67" s="198"/>
      <c r="H67" s="198"/>
      <c r="I67" s="199"/>
      <c r="J67" s="200">
        <f>J125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2011</v>
      </c>
      <c r="E68" s="198"/>
      <c r="F68" s="198"/>
      <c r="G68" s="198"/>
      <c r="H68" s="198"/>
      <c r="I68" s="199"/>
      <c r="J68" s="200">
        <f>J130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2520</v>
      </c>
      <c r="E69" s="198"/>
      <c r="F69" s="198"/>
      <c r="G69" s="198"/>
      <c r="H69" s="198"/>
      <c r="I69" s="199"/>
      <c r="J69" s="200">
        <f>J188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247</v>
      </c>
      <c r="E70" s="198"/>
      <c r="F70" s="198"/>
      <c r="G70" s="198"/>
      <c r="H70" s="198"/>
      <c r="I70" s="199"/>
      <c r="J70" s="200">
        <f>J198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4032</v>
      </c>
      <c r="E71" s="198"/>
      <c r="F71" s="198"/>
      <c r="G71" s="198"/>
      <c r="H71" s="198"/>
      <c r="I71" s="199"/>
      <c r="J71" s="200">
        <f>J249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96"/>
      <c r="C72" s="128"/>
      <c r="D72" s="197" t="s">
        <v>248</v>
      </c>
      <c r="E72" s="198"/>
      <c r="F72" s="198"/>
      <c r="G72" s="198"/>
      <c r="H72" s="198"/>
      <c r="I72" s="199"/>
      <c r="J72" s="200">
        <f>J255</f>
        <v>0</v>
      </c>
      <c r="K72" s="128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89"/>
      <c r="C73" s="190"/>
      <c r="D73" s="191" t="s">
        <v>249</v>
      </c>
      <c r="E73" s="192"/>
      <c r="F73" s="192"/>
      <c r="G73" s="192"/>
      <c r="H73" s="192"/>
      <c r="I73" s="193"/>
      <c r="J73" s="194">
        <f>J257</f>
        <v>0</v>
      </c>
      <c r="K73" s="190"/>
      <c r="L73" s="19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96"/>
      <c r="C74" s="128"/>
      <c r="D74" s="197" t="s">
        <v>258</v>
      </c>
      <c r="E74" s="198"/>
      <c r="F74" s="198"/>
      <c r="G74" s="198"/>
      <c r="H74" s="198"/>
      <c r="I74" s="199"/>
      <c r="J74" s="200">
        <f>J258</f>
        <v>0</v>
      </c>
      <c r="K74" s="128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96"/>
      <c r="C75" s="128"/>
      <c r="D75" s="197" t="s">
        <v>264</v>
      </c>
      <c r="E75" s="198"/>
      <c r="F75" s="198"/>
      <c r="G75" s="198"/>
      <c r="H75" s="198"/>
      <c r="I75" s="199"/>
      <c r="J75" s="200">
        <f>J265</f>
        <v>0</v>
      </c>
      <c r="K75" s="128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62"/>
      <c r="C77" s="63"/>
      <c r="D77" s="63"/>
      <c r="E77" s="63"/>
      <c r="F77" s="63"/>
      <c r="G77" s="63"/>
      <c r="H77" s="63"/>
      <c r="I77" s="179"/>
      <c r="J77" s="63"/>
      <c r="K77" s="6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="2" customFormat="1" ht="6.96" customHeight="1">
      <c r="A81" s="41"/>
      <c r="B81" s="64"/>
      <c r="C81" s="65"/>
      <c r="D81" s="65"/>
      <c r="E81" s="65"/>
      <c r="F81" s="65"/>
      <c r="G81" s="65"/>
      <c r="H81" s="65"/>
      <c r="I81" s="182"/>
      <c r="J81" s="65"/>
      <c r="K81" s="65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4.96" customHeight="1">
      <c r="A82" s="41"/>
      <c r="B82" s="42"/>
      <c r="C82" s="25" t="s">
        <v>265</v>
      </c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16</v>
      </c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6.5" customHeight="1">
      <c r="A85" s="41"/>
      <c r="B85" s="42"/>
      <c r="C85" s="43"/>
      <c r="D85" s="43"/>
      <c r="E85" s="183" t="str">
        <f>E7</f>
        <v>Revitalizace Jižního náměstí</v>
      </c>
      <c r="F85" s="34"/>
      <c r="G85" s="34"/>
      <c r="H85" s="34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" customFormat="1" ht="12" customHeight="1">
      <c r="B86" s="23"/>
      <c r="C86" s="34" t="s">
        <v>220</v>
      </c>
      <c r="D86" s="24"/>
      <c r="E86" s="24"/>
      <c r="F86" s="24"/>
      <c r="G86" s="24"/>
      <c r="H86" s="24"/>
      <c r="I86" s="141"/>
      <c r="J86" s="24"/>
      <c r="K86" s="24"/>
      <c r="L86" s="22"/>
    </row>
    <row r="87" s="2" customFormat="1" ht="16.5" customHeight="1">
      <c r="A87" s="41"/>
      <c r="B87" s="42"/>
      <c r="C87" s="43"/>
      <c r="D87" s="43"/>
      <c r="E87" s="183" t="s">
        <v>4030</v>
      </c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228</v>
      </c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6.5" customHeight="1">
      <c r="A89" s="41"/>
      <c r="B89" s="42"/>
      <c r="C89" s="43"/>
      <c r="D89" s="43"/>
      <c r="E89" s="72" t="str">
        <f>E11</f>
        <v>60b - Nové komunikace</v>
      </c>
      <c r="F89" s="43"/>
      <c r="G89" s="43"/>
      <c r="H89" s="43"/>
      <c r="I89" s="150"/>
      <c r="J89" s="43"/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6.96" customHeight="1">
      <c r="A90" s="41"/>
      <c r="B90" s="42"/>
      <c r="C90" s="43"/>
      <c r="D90" s="43"/>
      <c r="E90" s="43"/>
      <c r="F90" s="43"/>
      <c r="G90" s="43"/>
      <c r="H90" s="43"/>
      <c r="I90" s="150"/>
      <c r="J90" s="43"/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4" t="s">
        <v>22</v>
      </c>
      <c r="D91" s="43"/>
      <c r="E91" s="43"/>
      <c r="F91" s="29" t="str">
        <f>F14</f>
        <v>Praha 14</v>
      </c>
      <c r="G91" s="43"/>
      <c r="H91" s="43"/>
      <c r="I91" s="153" t="s">
        <v>24</v>
      </c>
      <c r="J91" s="75" t="str">
        <f>IF(J14="","",J14)</f>
        <v>17. 10. 2019</v>
      </c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6.96" customHeight="1">
      <c r="A92" s="41"/>
      <c r="B92" s="42"/>
      <c r="C92" s="43"/>
      <c r="D92" s="43"/>
      <c r="E92" s="43"/>
      <c r="F92" s="43"/>
      <c r="G92" s="43"/>
      <c r="H92" s="43"/>
      <c r="I92" s="150"/>
      <c r="J92" s="43"/>
      <c r="K92" s="43"/>
      <c r="L92" s="15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27.9" customHeight="1">
      <c r="A93" s="41"/>
      <c r="B93" s="42"/>
      <c r="C93" s="34" t="s">
        <v>30</v>
      </c>
      <c r="D93" s="43"/>
      <c r="E93" s="43"/>
      <c r="F93" s="29" t="str">
        <f>E17</f>
        <v>TSK hl. m. Prahy a.s.</v>
      </c>
      <c r="G93" s="43"/>
      <c r="H93" s="43"/>
      <c r="I93" s="153" t="s">
        <v>38</v>
      </c>
      <c r="J93" s="39" t="str">
        <f>E23</f>
        <v>d plus projektová a inženýrská a.s.</v>
      </c>
      <c r="K93" s="43"/>
      <c r="L93" s="15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5.15" customHeight="1">
      <c r="A94" s="41"/>
      <c r="B94" s="42"/>
      <c r="C94" s="34" t="s">
        <v>36</v>
      </c>
      <c r="D94" s="43"/>
      <c r="E94" s="43"/>
      <c r="F94" s="29" t="str">
        <f>IF(E20="","",E20)</f>
        <v>Vyplň údaj</v>
      </c>
      <c r="G94" s="43"/>
      <c r="H94" s="43"/>
      <c r="I94" s="153" t="s">
        <v>43</v>
      </c>
      <c r="J94" s="39" t="str">
        <f>E26</f>
        <v xml:space="preserve"> </v>
      </c>
      <c r="K94" s="43"/>
      <c r="L94" s="15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0.32" customHeight="1">
      <c r="A95" s="41"/>
      <c r="B95" s="42"/>
      <c r="C95" s="43"/>
      <c r="D95" s="43"/>
      <c r="E95" s="43"/>
      <c r="F95" s="43"/>
      <c r="G95" s="43"/>
      <c r="H95" s="43"/>
      <c r="I95" s="150"/>
      <c r="J95" s="43"/>
      <c r="K95" s="43"/>
      <c r="L95" s="15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11" customFormat="1" ht="29.28" customHeight="1">
      <c r="A96" s="202"/>
      <c r="B96" s="203"/>
      <c r="C96" s="204" t="s">
        <v>266</v>
      </c>
      <c r="D96" s="205" t="s">
        <v>67</v>
      </c>
      <c r="E96" s="205" t="s">
        <v>63</v>
      </c>
      <c r="F96" s="205" t="s">
        <v>64</v>
      </c>
      <c r="G96" s="205" t="s">
        <v>267</v>
      </c>
      <c r="H96" s="205" t="s">
        <v>268</v>
      </c>
      <c r="I96" s="206" t="s">
        <v>269</v>
      </c>
      <c r="J96" s="205" t="s">
        <v>239</v>
      </c>
      <c r="K96" s="207" t="s">
        <v>270</v>
      </c>
      <c r="L96" s="208"/>
      <c r="M96" s="95" t="s">
        <v>44</v>
      </c>
      <c r="N96" s="96" t="s">
        <v>52</v>
      </c>
      <c r="O96" s="96" t="s">
        <v>271</v>
      </c>
      <c r="P96" s="96" t="s">
        <v>272</v>
      </c>
      <c r="Q96" s="96" t="s">
        <v>273</v>
      </c>
      <c r="R96" s="96" t="s">
        <v>274</v>
      </c>
      <c r="S96" s="96" t="s">
        <v>275</v>
      </c>
      <c r="T96" s="97" t="s">
        <v>276</v>
      </c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</row>
    <row r="97" s="2" customFormat="1" ht="22.8" customHeight="1">
      <c r="A97" s="41"/>
      <c r="B97" s="42"/>
      <c r="C97" s="102" t="s">
        <v>277</v>
      </c>
      <c r="D97" s="43"/>
      <c r="E97" s="43"/>
      <c r="F97" s="43"/>
      <c r="G97" s="43"/>
      <c r="H97" s="43"/>
      <c r="I97" s="150"/>
      <c r="J97" s="209">
        <f>BK97</f>
        <v>0</v>
      </c>
      <c r="K97" s="43"/>
      <c r="L97" s="47"/>
      <c r="M97" s="98"/>
      <c r="N97" s="210"/>
      <c r="O97" s="99"/>
      <c r="P97" s="211">
        <f>P98+P257</f>
        <v>0</v>
      </c>
      <c r="Q97" s="99"/>
      <c r="R97" s="211">
        <f>R98+R257</f>
        <v>1576.2803026400002</v>
      </c>
      <c r="S97" s="99"/>
      <c r="T97" s="212">
        <f>T98+T257</f>
        <v>9.0199999999999996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81</v>
      </c>
      <c r="AU97" s="19" t="s">
        <v>240</v>
      </c>
      <c r="BK97" s="213">
        <f>BK98+BK257</f>
        <v>0</v>
      </c>
    </row>
    <row r="98" s="12" customFormat="1" ht="25.92" customHeight="1">
      <c r="A98" s="12"/>
      <c r="B98" s="214"/>
      <c r="C98" s="215"/>
      <c r="D98" s="216" t="s">
        <v>81</v>
      </c>
      <c r="E98" s="217" t="s">
        <v>278</v>
      </c>
      <c r="F98" s="217" t="s">
        <v>279</v>
      </c>
      <c r="G98" s="215"/>
      <c r="H98" s="215"/>
      <c r="I98" s="218"/>
      <c r="J98" s="219">
        <f>BK98</f>
        <v>0</v>
      </c>
      <c r="K98" s="215"/>
      <c r="L98" s="220"/>
      <c r="M98" s="221"/>
      <c r="N98" s="222"/>
      <c r="O98" s="222"/>
      <c r="P98" s="223">
        <f>P99+P119+P125+P130+P188+P198+P249+P255</f>
        <v>0</v>
      </c>
      <c r="Q98" s="222"/>
      <c r="R98" s="223">
        <f>R99+R119+R125+R130+R188+R198+R249+R255</f>
        <v>1575.6248166400001</v>
      </c>
      <c r="S98" s="222"/>
      <c r="T98" s="224">
        <f>T99+T119+T125+T130+T188+T198+T249+T255</f>
        <v>9.0199999999999996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89</v>
      </c>
      <c r="AT98" s="226" t="s">
        <v>81</v>
      </c>
      <c r="AU98" s="226" t="s">
        <v>82</v>
      </c>
      <c r="AY98" s="225" t="s">
        <v>280</v>
      </c>
      <c r="BK98" s="227">
        <f>BK99+BK119+BK125+BK130+BK188+BK198+BK249+BK255</f>
        <v>0</v>
      </c>
    </row>
    <row r="99" s="12" customFormat="1" ht="22.8" customHeight="1">
      <c r="A99" s="12"/>
      <c r="B99" s="214"/>
      <c r="C99" s="215"/>
      <c r="D99" s="216" t="s">
        <v>81</v>
      </c>
      <c r="E99" s="228" t="s">
        <v>89</v>
      </c>
      <c r="F99" s="228" t="s">
        <v>281</v>
      </c>
      <c r="G99" s="215"/>
      <c r="H99" s="215"/>
      <c r="I99" s="218"/>
      <c r="J99" s="229">
        <f>BK99</f>
        <v>0</v>
      </c>
      <c r="K99" s="215"/>
      <c r="L99" s="220"/>
      <c r="M99" s="221"/>
      <c r="N99" s="222"/>
      <c r="O99" s="222"/>
      <c r="P99" s="223">
        <f>SUM(P100:P118)</f>
        <v>0</v>
      </c>
      <c r="Q99" s="222"/>
      <c r="R99" s="223">
        <f>SUM(R100:R118)</f>
        <v>0</v>
      </c>
      <c r="S99" s="222"/>
      <c r="T99" s="224">
        <f>SUM(T100:T118)</f>
        <v>9.0199999999999996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89</v>
      </c>
      <c r="AT99" s="226" t="s">
        <v>81</v>
      </c>
      <c r="AU99" s="226" t="s">
        <v>89</v>
      </c>
      <c r="AY99" s="225" t="s">
        <v>280</v>
      </c>
      <c r="BK99" s="227">
        <f>SUM(BK100:BK118)</f>
        <v>0</v>
      </c>
    </row>
    <row r="100" s="2" customFormat="1" ht="48" customHeight="1">
      <c r="A100" s="41"/>
      <c r="B100" s="42"/>
      <c r="C100" s="230" t="s">
        <v>89</v>
      </c>
      <c r="D100" s="230" t="s">
        <v>282</v>
      </c>
      <c r="E100" s="231" t="s">
        <v>4218</v>
      </c>
      <c r="F100" s="232" t="s">
        <v>4219</v>
      </c>
      <c r="G100" s="233" t="s">
        <v>218</v>
      </c>
      <c r="H100" s="234">
        <v>44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0.20499999999999999</v>
      </c>
      <c r="T100" s="240">
        <f>S100*H100</f>
        <v>9.0199999999999996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4220</v>
      </c>
    </row>
    <row r="101" s="13" customFormat="1">
      <c r="A101" s="13"/>
      <c r="B101" s="243"/>
      <c r="C101" s="244"/>
      <c r="D101" s="245" t="s">
        <v>288</v>
      </c>
      <c r="E101" s="246" t="s">
        <v>44</v>
      </c>
      <c r="F101" s="247" t="s">
        <v>4221</v>
      </c>
      <c r="G101" s="244"/>
      <c r="H101" s="248">
        <v>44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42</v>
      </c>
      <c r="AX101" s="13" t="s">
        <v>89</v>
      </c>
      <c r="AY101" s="254" t="s">
        <v>280</v>
      </c>
    </row>
    <row r="102" s="2" customFormat="1" ht="36" customHeight="1">
      <c r="A102" s="41"/>
      <c r="B102" s="42"/>
      <c r="C102" s="230" t="s">
        <v>91</v>
      </c>
      <c r="D102" s="230" t="s">
        <v>282</v>
      </c>
      <c r="E102" s="231" t="s">
        <v>283</v>
      </c>
      <c r="F102" s="232" t="s">
        <v>284</v>
      </c>
      <c r="G102" s="233" t="s">
        <v>235</v>
      </c>
      <c r="H102" s="234">
        <v>3.2000000000000002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4222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4223</v>
      </c>
      <c r="G103" s="244"/>
      <c r="H103" s="248">
        <v>3.2000000000000002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89</v>
      </c>
      <c r="AY103" s="254" t="s">
        <v>280</v>
      </c>
    </row>
    <row r="104" s="2" customFormat="1" ht="36" customHeight="1">
      <c r="A104" s="41"/>
      <c r="B104" s="42"/>
      <c r="C104" s="230" t="s">
        <v>297</v>
      </c>
      <c r="D104" s="230" t="s">
        <v>282</v>
      </c>
      <c r="E104" s="231" t="s">
        <v>293</v>
      </c>
      <c r="F104" s="232" t="s">
        <v>294</v>
      </c>
      <c r="G104" s="233" t="s">
        <v>235</v>
      </c>
      <c r="H104" s="234">
        <v>0.95999999999999996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4224</v>
      </c>
    </row>
    <row r="105" s="13" customFormat="1">
      <c r="A105" s="13"/>
      <c r="B105" s="243"/>
      <c r="C105" s="244"/>
      <c r="D105" s="245" t="s">
        <v>288</v>
      </c>
      <c r="E105" s="244"/>
      <c r="F105" s="247" t="s">
        <v>4225</v>
      </c>
      <c r="G105" s="244"/>
      <c r="H105" s="248">
        <v>0.95999999999999996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</v>
      </c>
      <c r="AX105" s="13" t="s">
        <v>89</v>
      </c>
      <c r="AY105" s="254" t="s">
        <v>280</v>
      </c>
    </row>
    <row r="106" s="2" customFormat="1" ht="60" customHeight="1">
      <c r="A106" s="41"/>
      <c r="B106" s="42"/>
      <c r="C106" s="230" t="s">
        <v>286</v>
      </c>
      <c r="D106" s="230" t="s">
        <v>282</v>
      </c>
      <c r="E106" s="231" t="s">
        <v>298</v>
      </c>
      <c r="F106" s="232" t="s">
        <v>299</v>
      </c>
      <c r="G106" s="233" t="s">
        <v>235</v>
      </c>
      <c r="H106" s="234">
        <v>6.4000000000000004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4226</v>
      </c>
    </row>
    <row r="107" s="13" customFormat="1">
      <c r="A107" s="13"/>
      <c r="B107" s="243"/>
      <c r="C107" s="244"/>
      <c r="D107" s="245" t="s">
        <v>288</v>
      </c>
      <c r="E107" s="246" t="s">
        <v>44</v>
      </c>
      <c r="F107" s="247" t="s">
        <v>4227</v>
      </c>
      <c r="G107" s="244"/>
      <c r="H107" s="248">
        <v>3.2000000000000002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82</v>
      </c>
      <c r="AY107" s="254" t="s">
        <v>280</v>
      </c>
    </row>
    <row r="108" s="13" customFormat="1">
      <c r="A108" s="13"/>
      <c r="B108" s="243"/>
      <c r="C108" s="244"/>
      <c r="D108" s="245" t="s">
        <v>288</v>
      </c>
      <c r="E108" s="246" t="s">
        <v>44</v>
      </c>
      <c r="F108" s="247" t="s">
        <v>4228</v>
      </c>
      <c r="G108" s="244"/>
      <c r="H108" s="248">
        <v>3.2000000000000002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4" customFormat="1">
      <c r="A109" s="14"/>
      <c r="B109" s="255"/>
      <c r="C109" s="256"/>
      <c r="D109" s="245" t="s">
        <v>288</v>
      </c>
      <c r="E109" s="257" t="s">
        <v>44</v>
      </c>
      <c r="F109" s="258" t="s">
        <v>292</v>
      </c>
      <c r="G109" s="256"/>
      <c r="H109" s="259">
        <v>6.4000000000000004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5" t="s">
        <v>288</v>
      </c>
      <c r="AU109" s="265" t="s">
        <v>91</v>
      </c>
      <c r="AV109" s="14" t="s">
        <v>286</v>
      </c>
      <c r="AW109" s="14" t="s">
        <v>42</v>
      </c>
      <c r="AX109" s="14" t="s">
        <v>89</v>
      </c>
      <c r="AY109" s="265" t="s">
        <v>280</v>
      </c>
    </row>
    <row r="110" s="2" customFormat="1" ht="60" customHeight="1">
      <c r="A110" s="41"/>
      <c r="B110" s="42"/>
      <c r="C110" s="230" t="s">
        <v>307</v>
      </c>
      <c r="D110" s="230" t="s">
        <v>282</v>
      </c>
      <c r="E110" s="231" t="s">
        <v>303</v>
      </c>
      <c r="F110" s="232" t="s">
        <v>304</v>
      </c>
      <c r="G110" s="233" t="s">
        <v>235</v>
      </c>
      <c r="H110" s="234">
        <v>64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4229</v>
      </c>
    </row>
    <row r="111" s="13" customFormat="1">
      <c r="A111" s="13"/>
      <c r="B111" s="243"/>
      <c r="C111" s="244"/>
      <c r="D111" s="245" t="s">
        <v>288</v>
      </c>
      <c r="E111" s="244"/>
      <c r="F111" s="247" t="s">
        <v>4230</v>
      </c>
      <c r="G111" s="244"/>
      <c r="H111" s="248">
        <v>64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</v>
      </c>
      <c r="AX111" s="13" t="s">
        <v>89</v>
      </c>
      <c r="AY111" s="254" t="s">
        <v>280</v>
      </c>
    </row>
    <row r="112" s="2" customFormat="1" ht="36" customHeight="1">
      <c r="A112" s="41"/>
      <c r="B112" s="42"/>
      <c r="C112" s="230" t="s">
        <v>311</v>
      </c>
      <c r="D112" s="230" t="s">
        <v>282</v>
      </c>
      <c r="E112" s="231" t="s">
        <v>308</v>
      </c>
      <c r="F112" s="232" t="s">
        <v>309</v>
      </c>
      <c r="G112" s="233" t="s">
        <v>235</v>
      </c>
      <c r="H112" s="234">
        <v>3.2000000000000002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4231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4232</v>
      </c>
      <c r="G113" s="244"/>
      <c r="H113" s="248">
        <v>3.2000000000000002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89</v>
      </c>
      <c r="AY113" s="254" t="s">
        <v>280</v>
      </c>
    </row>
    <row r="114" s="2" customFormat="1" ht="16.5" customHeight="1">
      <c r="A114" s="41"/>
      <c r="B114" s="42"/>
      <c r="C114" s="230" t="s">
        <v>316</v>
      </c>
      <c r="D114" s="230" t="s">
        <v>282</v>
      </c>
      <c r="E114" s="231" t="s">
        <v>312</v>
      </c>
      <c r="F114" s="232" t="s">
        <v>313</v>
      </c>
      <c r="G114" s="233" t="s">
        <v>235</v>
      </c>
      <c r="H114" s="234">
        <v>3.2000000000000002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286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286</v>
      </c>
      <c r="BM114" s="241" t="s">
        <v>4233</v>
      </c>
    </row>
    <row r="115" s="13" customFormat="1">
      <c r="A115" s="13"/>
      <c r="B115" s="243"/>
      <c r="C115" s="244"/>
      <c r="D115" s="245" t="s">
        <v>288</v>
      </c>
      <c r="E115" s="246" t="s">
        <v>44</v>
      </c>
      <c r="F115" s="247" t="s">
        <v>4232</v>
      </c>
      <c r="G115" s="244"/>
      <c r="H115" s="248">
        <v>3.2000000000000002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42</v>
      </c>
      <c r="AX115" s="13" t="s">
        <v>89</v>
      </c>
      <c r="AY115" s="254" t="s">
        <v>280</v>
      </c>
    </row>
    <row r="116" s="2" customFormat="1" ht="36" customHeight="1">
      <c r="A116" s="41"/>
      <c r="B116" s="42"/>
      <c r="C116" s="230" t="s">
        <v>323</v>
      </c>
      <c r="D116" s="230" t="s">
        <v>282</v>
      </c>
      <c r="E116" s="231" t="s">
        <v>317</v>
      </c>
      <c r="F116" s="232" t="s">
        <v>318</v>
      </c>
      <c r="G116" s="233" t="s">
        <v>319</v>
      </c>
      <c r="H116" s="234">
        <v>5.7599999999999998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4234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4232</v>
      </c>
      <c r="G117" s="244"/>
      <c r="H117" s="248">
        <v>3.2000000000000002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89</v>
      </c>
      <c r="AY117" s="254" t="s">
        <v>280</v>
      </c>
    </row>
    <row r="118" s="13" customFormat="1">
      <c r="A118" s="13"/>
      <c r="B118" s="243"/>
      <c r="C118" s="244"/>
      <c r="D118" s="245" t="s">
        <v>288</v>
      </c>
      <c r="E118" s="244"/>
      <c r="F118" s="247" t="s">
        <v>4235</v>
      </c>
      <c r="G118" s="244"/>
      <c r="H118" s="248">
        <v>5.7599999999999998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</v>
      </c>
      <c r="AX118" s="13" t="s">
        <v>89</v>
      </c>
      <c r="AY118" s="254" t="s">
        <v>280</v>
      </c>
    </row>
    <row r="119" s="12" customFormat="1" ht="22.8" customHeight="1">
      <c r="A119" s="12"/>
      <c r="B119" s="214"/>
      <c r="C119" s="215"/>
      <c r="D119" s="216" t="s">
        <v>81</v>
      </c>
      <c r="E119" s="228" t="s">
        <v>91</v>
      </c>
      <c r="F119" s="228" t="s">
        <v>334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SUM(P120:P124)</f>
        <v>0</v>
      </c>
      <c r="Q119" s="222"/>
      <c r="R119" s="223">
        <f>SUM(R120:R124)</f>
        <v>7.8716480000000004</v>
      </c>
      <c r="S119" s="222"/>
      <c r="T119" s="224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89</v>
      </c>
      <c r="AT119" s="226" t="s">
        <v>81</v>
      </c>
      <c r="AU119" s="226" t="s">
        <v>89</v>
      </c>
      <c r="AY119" s="225" t="s">
        <v>280</v>
      </c>
      <c r="BK119" s="227">
        <f>SUM(BK120:BK124)</f>
        <v>0</v>
      </c>
    </row>
    <row r="120" s="2" customFormat="1" ht="24" customHeight="1">
      <c r="A120" s="41"/>
      <c r="B120" s="42"/>
      <c r="C120" s="230" t="s">
        <v>328</v>
      </c>
      <c r="D120" s="230" t="s">
        <v>282</v>
      </c>
      <c r="E120" s="231" t="s">
        <v>4236</v>
      </c>
      <c r="F120" s="232" t="s">
        <v>4237</v>
      </c>
      <c r="G120" s="233" t="s">
        <v>235</v>
      </c>
      <c r="H120" s="234">
        <v>3.2000000000000002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2.45329</v>
      </c>
      <c r="R120" s="239">
        <f>Q120*H120</f>
        <v>7.8505280000000006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4238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4223</v>
      </c>
      <c r="G121" s="244"/>
      <c r="H121" s="248">
        <v>3.2000000000000002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89</v>
      </c>
      <c r="AY121" s="254" t="s">
        <v>280</v>
      </c>
    </row>
    <row r="122" s="2" customFormat="1" ht="16.5" customHeight="1">
      <c r="A122" s="41"/>
      <c r="B122" s="42"/>
      <c r="C122" s="230" t="s">
        <v>335</v>
      </c>
      <c r="D122" s="230" t="s">
        <v>282</v>
      </c>
      <c r="E122" s="231" t="s">
        <v>2058</v>
      </c>
      <c r="F122" s="232" t="s">
        <v>2059</v>
      </c>
      <c r="G122" s="233" t="s">
        <v>201</v>
      </c>
      <c r="H122" s="234">
        <v>8</v>
      </c>
      <c r="I122" s="235"/>
      <c r="J122" s="236">
        <f>ROUND(I122*H122,2)</f>
        <v>0</v>
      </c>
      <c r="K122" s="232" t="s">
        <v>285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0.00264</v>
      </c>
      <c r="R122" s="239">
        <f>Q122*H122</f>
        <v>0.02112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286</v>
      </c>
      <c r="AT122" s="241" t="s">
        <v>282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4239</v>
      </c>
    </row>
    <row r="123" s="13" customFormat="1">
      <c r="A123" s="13"/>
      <c r="B123" s="243"/>
      <c r="C123" s="244"/>
      <c r="D123" s="245" t="s">
        <v>288</v>
      </c>
      <c r="E123" s="246" t="s">
        <v>44</v>
      </c>
      <c r="F123" s="247" t="s">
        <v>4240</v>
      </c>
      <c r="G123" s="244"/>
      <c r="H123" s="248">
        <v>8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91</v>
      </c>
      <c r="AV123" s="13" t="s">
        <v>91</v>
      </c>
      <c r="AW123" s="13" t="s">
        <v>42</v>
      </c>
      <c r="AX123" s="13" t="s">
        <v>89</v>
      </c>
      <c r="AY123" s="254" t="s">
        <v>280</v>
      </c>
    </row>
    <row r="124" s="2" customFormat="1" ht="16.5" customHeight="1">
      <c r="A124" s="41"/>
      <c r="B124" s="42"/>
      <c r="C124" s="230" t="s">
        <v>341</v>
      </c>
      <c r="D124" s="230" t="s">
        <v>282</v>
      </c>
      <c r="E124" s="231" t="s">
        <v>2066</v>
      </c>
      <c r="F124" s="232" t="s">
        <v>2067</v>
      </c>
      <c r="G124" s="233" t="s">
        <v>201</v>
      </c>
      <c r="H124" s="234">
        <v>8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4241</v>
      </c>
    </row>
    <row r="125" s="12" customFormat="1" ht="22.8" customHeight="1">
      <c r="A125" s="12"/>
      <c r="B125" s="214"/>
      <c r="C125" s="215"/>
      <c r="D125" s="216" t="s">
        <v>81</v>
      </c>
      <c r="E125" s="228" t="s">
        <v>286</v>
      </c>
      <c r="F125" s="228" t="s">
        <v>477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SUM(P126:P129)</f>
        <v>0</v>
      </c>
      <c r="Q125" s="222"/>
      <c r="R125" s="223">
        <f>SUM(R126:R129)</f>
        <v>0.79487999999999992</v>
      </c>
      <c r="S125" s="222"/>
      <c r="T125" s="224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89</v>
      </c>
      <c r="AT125" s="226" t="s">
        <v>81</v>
      </c>
      <c r="AU125" s="226" t="s">
        <v>89</v>
      </c>
      <c r="AY125" s="225" t="s">
        <v>280</v>
      </c>
      <c r="BK125" s="227">
        <f>SUM(BK126:BK129)</f>
        <v>0</v>
      </c>
    </row>
    <row r="126" s="2" customFormat="1" ht="48" customHeight="1">
      <c r="A126" s="41"/>
      <c r="B126" s="42"/>
      <c r="C126" s="230" t="s">
        <v>347</v>
      </c>
      <c r="D126" s="230" t="s">
        <v>282</v>
      </c>
      <c r="E126" s="231" t="s">
        <v>4242</v>
      </c>
      <c r="F126" s="232" t="s">
        <v>4243</v>
      </c>
      <c r="G126" s="233" t="s">
        <v>201</v>
      </c>
      <c r="H126" s="234">
        <v>2845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4244</v>
      </c>
    </row>
    <row r="127" s="13" customFormat="1">
      <c r="A127" s="13"/>
      <c r="B127" s="243"/>
      <c r="C127" s="244"/>
      <c r="D127" s="245" t="s">
        <v>288</v>
      </c>
      <c r="E127" s="246" t="s">
        <v>44</v>
      </c>
      <c r="F127" s="247" t="s">
        <v>4245</v>
      </c>
      <c r="G127" s="244"/>
      <c r="H127" s="248">
        <v>2845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91</v>
      </c>
      <c r="AV127" s="13" t="s">
        <v>91</v>
      </c>
      <c r="AW127" s="13" t="s">
        <v>42</v>
      </c>
      <c r="AX127" s="13" t="s">
        <v>89</v>
      </c>
      <c r="AY127" s="254" t="s">
        <v>280</v>
      </c>
    </row>
    <row r="128" s="2" customFormat="1" ht="36" customHeight="1">
      <c r="A128" s="41"/>
      <c r="B128" s="42"/>
      <c r="C128" s="230" t="s">
        <v>356</v>
      </c>
      <c r="D128" s="230" t="s">
        <v>282</v>
      </c>
      <c r="E128" s="231" t="s">
        <v>4246</v>
      </c>
      <c r="F128" s="232" t="s">
        <v>4247</v>
      </c>
      <c r="G128" s="233" t="s">
        <v>431</v>
      </c>
      <c r="H128" s="234">
        <v>9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0.088319999999999996</v>
      </c>
      <c r="R128" s="239">
        <f>Q128*H128</f>
        <v>0.79487999999999992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4248</v>
      </c>
    </row>
    <row r="129" s="13" customFormat="1">
      <c r="A129" s="13"/>
      <c r="B129" s="243"/>
      <c r="C129" s="244"/>
      <c r="D129" s="245" t="s">
        <v>288</v>
      </c>
      <c r="E129" s="246" t="s">
        <v>44</v>
      </c>
      <c r="F129" s="247" t="s">
        <v>4249</v>
      </c>
      <c r="G129" s="244"/>
      <c r="H129" s="248">
        <v>9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91</v>
      </c>
      <c r="AV129" s="13" t="s">
        <v>91</v>
      </c>
      <c r="AW129" s="13" t="s">
        <v>42</v>
      </c>
      <c r="AX129" s="13" t="s">
        <v>89</v>
      </c>
      <c r="AY129" s="254" t="s">
        <v>280</v>
      </c>
    </row>
    <row r="130" s="12" customFormat="1" ht="22.8" customHeight="1">
      <c r="A130" s="12"/>
      <c r="B130" s="214"/>
      <c r="C130" s="215"/>
      <c r="D130" s="216" t="s">
        <v>81</v>
      </c>
      <c r="E130" s="228" t="s">
        <v>307</v>
      </c>
      <c r="F130" s="228" t="s">
        <v>2075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SUM(P131:P187)</f>
        <v>0</v>
      </c>
      <c r="Q130" s="222"/>
      <c r="R130" s="223">
        <f>SUM(R131:R187)</f>
        <v>1424.9533300000001</v>
      </c>
      <c r="S130" s="222"/>
      <c r="T130" s="224">
        <f>SUM(T131:T187)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89</v>
      </c>
      <c r="AT130" s="226" t="s">
        <v>81</v>
      </c>
      <c r="AU130" s="226" t="s">
        <v>89</v>
      </c>
      <c r="AY130" s="225" t="s">
        <v>280</v>
      </c>
      <c r="BK130" s="227">
        <f>SUM(BK131:BK187)</f>
        <v>0</v>
      </c>
    </row>
    <row r="131" s="2" customFormat="1" ht="24" customHeight="1">
      <c r="A131" s="41"/>
      <c r="B131" s="42"/>
      <c r="C131" s="230" t="s">
        <v>363</v>
      </c>
      <c r="D131" s="230" t="s">
        <v>282</v>
      </c>
      <c r="E131" s="231" t="s">
        <v>4250</v>
      </c>
      <c r="F131" s="232" t="s">
        <v>4251</v>
      </c>
      <c r="G131" s="233" t="s">
        <v>201</v>
      </c>
      <c r="H131" s="234">
        <v>183</v>
      </c>
      <c r="I131" s="235"/>
      <c r="J131" s="236">
        <f>ROUND(I131*H131,2)</f>
        <v>0</v>
      </c>
      <c r="K131" s="232" t="s">
        <v>285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4252</v>
      </c>
    </row>
    <row r="132" s="2" customFormat="1">
      <c r="A132" s="41"/>
      <c r="B132" s="42"/>
      <c r="C132" s="43"/>
      <c r="D132" s="245" t="s">
        <v>360</v>
      </c>
      <c r="E132" s="43"/>
      <c r="F132" s="276" t="s">
        <v>4253</v>
      </c>
      <c r="G132" s="43"/>
      <c r="H132" s="43"/>
      <c r="I132" s="150"/>
      <c r="J132" s="43"/>
      <c r="K132" s="43"/>
      <c r="L132" s="47"/>
      <c r="M132" s="277"/>
      <c r="N132" s="278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360</v>
      </c>
      <c r="AU132" s="19" t="s">
        <v>91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4254</v>
      </c>
      <c r="G133" s="244"/>
      <c r="H133" s="248">
        <v>183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89</v>
      </c>
      <c r="AY133" s="254" t="s">
        <v>280</v>
      </c>
    </row>
    <row r="134" s="2" customFormat="1" ht="24" customHeight="1">
      <c r="A134" s="41"/>
      <c r="B134" s="42"/>
      <c r="C134" s="230" t="s">
        <v>8</v>
      </c>
      <c r="D134" s="230" t="s">
        <v>282</v>
      </c>
      <c r="E134" s="231" t="s">
        <v>4255</v>
      </c>
      <c r="F134" s="232" t="s">
        <v>4256</v>
      </c>
      <c r="G134" s="233" t="s">
        <v>201</v>
      </c>
      <c r="H134" s="234">
        <v>25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286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4257</v>
      </c>
    </row>
    <row r="135" s="2" customFormat="1">
      <c r="A135" s="41"/>
      <c r="B135" s="42"/>
      <c r="C135" s="43"/>
      <c r="D135" s="245" t="s">
        <v>360</v>
      </c>
      <c r="E135" s="43"/>
      <c r="F135" s="276" t="s">
        <v>4258</v>
      </c>
      <c r="G135" s="43"/>
      <c r="H135" s="43"/>
      <c r="I135" s="150"/>
      <c r="J135" s="43"/>
      <c r="K135" s="43"/>
      <c r="L135" s="47"/>
      <c r="M135" s="277"/>
      <c r="N135" s="278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360</v>
      </c>
      <c r="AU135" s="19" t="s">
        <v>91</v>
      </c>
    </row>
    <row r="136" s="13" customFormat="1">
      <c r="A136" s="13"/>
      <c r="B136" s="243"/>
      <c r="C136" s="244"/>
      <c r="D136" s="245" t="s">
        <v>288</v>
      </c>
      <c r="E136" s="246" t="s">
        <v>4209</v>
      </c>
      <c r="F136" s="247" t="s">
        <v>4259</v>
      </c>
      <c r="G136" s="244"/>
      <c r="H136" s="248">
        <v>25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89</v>
      </c>
      <c r="AY136" s="254" t="s">
        <v>280</v>
      </c>
    </row>
    <row r="137" s="2" customFormat="1" ht="24" customHeight="1">
      <c r="A137" s="41"/>
      <c r="B137" s="42"/>
      <c r="C137" s="230" t="s">
        <v>374</v>
      </c>
      <c r="D137" s="230" t="s">
        <v>282</v>
      </c>
      <c r="E137" s="231" t="s">
        <v>4260</v>
      </c>
      <c r="F137" s="232" t="s">
        <v>4261</v>
      </c>
      <c r="G137" s="233" t="s">
        <v>201</v>
      </c>
      <c r="H137" s="234">
        <v>1753</v>
      </c>
      <c r="I137" s="235"/>
      <c r="J137" s="236">
        <f>ROUND(I137*H137,2)</f>
        <v>0</v>
      </c>
      <c r="K137" s="232" t="s">
        <v>285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286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4262</v>
      </c>
    </row>
    <row r="138" s="2" customFormat="1">
      <c r="A138" s="41"/>
      <c r="B138" s="42"/>
      <c r="C138" s="43"/>
      <c r="D138" s="245" t="s">
        <v>360</v>
      </c>
      <c r="E138" s="43"/>
      <c r="F138" s="276" t="s">
        <v>4263</v>
      </c>
      <c r="G138" s="43"/>
      <c r="H138" s="43"/>
      <c r="I138" s="150"/>
      <c r="J138" s="43"/>
      <c r="K138" s="43"/>
      <c r="L138" s="47"/>
      <c r="M138" s="277"/>
      <c r="N138" s="278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360</v>
      </c>
      <c r="AU138" s="19" t="s">
        <v>91</v>
      </c>
    </row>
    <row r="139" s="13" customFormat="1">
      <c r="A139" s="13"/>
      <c r="B139" s="243"/>
      <c r="C139" s="244"/>
      <c r="D139" s="245" t="s">
        <v>288</v>
      </c>
      <c r="E139" s="246" t="s">
        <v>4204</v>
      </c>
      <c r="F139" s="247" t="s">
        <v>4264</v>
      </c>
      <c r="G139" s="244"/>
      <c r="H139" s="248">
        <v>1753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89</v>
      </c>
      <c r="AY139" s="254" t="s">
        <v>280</v>
      </c>
    </row>
    <row r="140" s="2" customFormat="1" ht="24" customHeight="1">
      <c r="A140" s="41"/>
      <c r="B140" s="42"/>
      <c r="C140" s="230" t="s">
        <v>378</v>
      </c>
      <c r="D140" s="230" t="s">
        <v>282</v>
      </c>
      <c r="E140" s="231" t="s">
        <v>2079</v>
      </c>
      <c r="F140" s="232" t="s">
        <v>2080</v>
      </c>
      <c r="G140" s="233" t="s">
        <v>201</v>
      </c>
      <c r="H140" s="234">
        <v>317</v>
      </c>
      <c r="I140" s="235"/>
      <c r="J140" s="236">
        <f>ROUND(I140*H140,2)</f>
        <v>0</v>
      </c>
      <c r="K140" s="232" t="s">
        <v>285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4265</v>
      </c>
    </row>
    <row r="141" s="2" customFormat="1">
      <c r="A141" s="41"/>
      <c r="B141" s="42"/>
      <c r="C141" s="43"/>
      <c r="D141" s="245" t="s">
        <v>360</v>
      </c>
      <c r="E141" s="43"/>
      <c r="F141" s="276" t="s">
        <v>4266</v>
      </c>
      <c r="G141" s="43"/>
      <c r="H141" s="43"/>
      <c r="I141" s="150"/>
      <c r="J141" s="43"/>
      <c r="K141" s="43"/>
      <c r="L141" s="47"/>
      <c r="M141" s="277"/>
      <c r="N141" s="278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360</v>
      </c>
      <c r="AU141" s="19" t="s">
        <v>91</v>
      </c>
    </row>
    <row r="142" s="13" customFormat="1">
      <c r="A142" s="13"/>
      <c r="B142" s="243"/>
      <c r="C142" s="244"/>
      <c r="D142" s="245" t="s">
        <v>288</v>
      </c>
      <c r="E142" s="246" t="s">
        <v>4198</v>
      </c>
      <c r="F142" s="247" t="s">
        <v>4267</v>
      </c>
      <c r="G142" s="244"/>
      <c r="H142" s="248">
        <v>317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89</v>
      </c>
      <c r="AY142" s="254" t="s">
        <v>280</v>
      </c>
    </row>
    <row r="143" s="2" customFormat="1" ht="24" customHeight="1">
      <c r="A143" s="41"/>
      <c r="B143" s="42"/>
      <c r="C143" s="230" t="s">
        <v>384</v>
      </c>
      <c r="D143" s="230" t="s">
        <v>282</v>
      </c>
      <c r="E143" s="231" t="s">
        <v>4268</v>
      </c>
      <c r="F143" s="232" t="s">
        <v>4269</v>
      </c>
      <c r="G143" s="233" t="s">
        <v>201</v>
      </c>
      <c r="H143" s="234">
        <v>2845</v>
      </c>
      <c r="I143" s="235"/>
      <c r="J143" s="236">
        <f>ROUND(I143*H143,2)</f>
        <v>0</v>
      </c>
      <c r="K143" s="232" t="s">
        <v>285</v>
      </c>
      <c r="L143" s="47"/>
      <c r="M143" s="237" t="s">
        <v>44</v>
      </c>
      <c r="N143" s="238" t="s">
        <v>53</v>
      </c>
      <c r="O143" s="87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286</v>
      </c>
      <c r="AT143" s="241" t="s">
        <v>282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286</v>
      </c>
      <c r="BM143" s="241" t="s">
        <v>4270</v>
      </c>
    </row>
    <row r="144" s="2" customFormat="1">
      <c r="A144" s="41"/>
      <c r="B144" s="42"/>
      <c r="C144" s="43"/>
      <c r="D144" s="245" t="s">
        <v>360</v>
      </c>
      <c r="E144" s="43"/>
      <c r="F144" s="276" t="s">
        <v>4263</v>
      </c>
      <c r="G144" s="43"/>
      <c r="H144" s="43"/>
      <c r="I144" s="150"/>
      <c r="J144" s="43"/>
      <c r="K144" s="43"/>
      <c r="L144" s="47"/>
      <c r="M144" s="277"/>
      <c r="N144" s="278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360</v>
      </c>
      <c r="AU144" s="19" t="s">
        <v>91</v>
      </c>
    </row>
    <row r="145" s="13" customFormat="1">
      <c r="A145" s="13"/>
      <c r="B145" s="243"/>
      <c r="C145" s="244"/>
      <c r="D145" s="245" t="s">
        <v>288</v>
      </c>
      <c r="E145" s="246" t="s">
        <v>4201</v>
      </c>
      <c r="F145" s="247" t="s">
        <v>4271</v>
      </c>
      <c r="G145" s="244"/>
      <c r="H145" s="248">
        <v>2845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288</v>
      </c>
      <c r="AU145" s="254" t="s">
        <v>91</v>
      </c>
      <c r="AV145" s="13" t="s">
        <v>91</v>
      </c>
      <c r="AW145" s="13" t="s">
        <v>42</v>
      </c>
      <c r="AX145" s="13" t="s">
        <v>89</v>
      </c>
      <c r="AY145" s="254" t="s">
        <v>280</v>
      </c>
    </row>
    <row r="146" s="2" customFormat="1" ht="24" customHeight="1">
      <c r="A146" s="41"/>
      <c r="B146" s="42"/>
      <c r="C146" s="230" t="s">
        <v>388</v>
      </c>
      <c r="D146" s="230" t="s">
        <v>282</v>
      </c>
      <c r="E146" s="231" t="s">
        <v>4272</v>
      </c>
      <c r="F146" s="232" t="s">
        <v>4273</v>
      </c>
      <c r="G146" s="233" t="s">
        <v>201</v>
      </c>
      <c r="H146" s="234">
        <v>26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4274</v>
      </c>
    </row>
    <row r="147" s="2" customFormat="1">
      <c r="A147" s="41"/>
      <c r="B147" s="42"/>
      <c r="C147" s="43"/>
      <c r="D147" s="245" t="s">
        <v>360</v>
      </c>
      <c r="E147" s="43"/>
      <c r="F147" s="276" t="s">
        <v>4258</v>
      </c>
      <c r="G147" s="43"/>
      <c r="H147" s="43"/>
      <c r="I147" s="150"/>
      <c r="J147" s="43"/>
      <c r="K147" s="43"/>
      <c r="L147" s="47"/>
      <c r="M147" s="277"/>
      <c r="N147" s="278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360</v>
      </c>
      <c r="AU147" s="19" t="s">
        <v>91</v>
      </c>
    </row>
    <row r="148" s="13" customFormat="1">
      <c r="A148" s="13"/>
      <c r="B148" s="243"/>
      <c r="C148" s="244"/>
      <c r="D148" s="245" t="s">
        <v>288</v>
      </c>
      <c r="E148" s="246" t="s">
        <v>4207</v>
      </c>
      <c r="F148" s="247" t="s">
        <v>4275</v>
      </c>
      <c r="G148" s="244"/>
      <c r="H148" s="248">
        <v>26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89</v>
      </c>
      <c r="AY148" s="254" t="s">
        <v>280</v>
      </c>
    </row>
    <row r="149" s="2" customFormat="1" ht="36" customHeight="1">
      <c r="A149" s="41"/>
      <c r="B149" s="42"/>
      <c r="C149" s="230" t="s">
        <v>394</v>
      </c>
      <c r="D149" s="230" t="s">
        <v>282</v>
      </c>
      <c r="E149" s="231" t="s">
        <v>4276</v>
      </c>
      <c r="F149" s="232" t="s">
        <v>4277</v>
      </c>
      <c r="G149" s="233" t="s">
        <v>201</v>
      </c>
      <c r="H149" s="234">
        <v>1753</v>
      </c>
      <c r="I149" s="235"/>
      <c r="J149" s="236">
        <f>ROUND(I149*H149,2)</f>
        <v>0</v>
      </c>
      <c r="K149" s="232" t="s">
        <v>285</v>
      </c>
      <c r="L149" s="47"/>
      <c r="M149" s="237" t="s">
        <v>44</v>
      </c>
      <c r="N149" s="238" t="s">
        <v>53</v>
      </c>
      <c r="O149" s="87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286</v>
      </c>
      <c r="AT149" s="241" t="s">
        <v>282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4278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4204</v>
      </c>
      <c r="G150" s="244"/>
      <c r="H150" s="248">
        <v>1753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89</v>
      </c>
      <c r="AY150" s="254" t="s">
        <v>280</v>
      </c>
    </row>
    <row r="151" s="2" customFormat="1" ht="36" customHeight="1">
      <c r="A151" s="41"/>
      <c r="B151" s="42"/>
      <c r="C151" s="230" t="s">
        <v>7</v>
      </c>
      <c r="D151" s="230" t="s">
        <v>282</v>
      </c>
      <c r="E151" s="231" t="s">
        <v>4279</v>
      </c>
      <c r="F151" s="232" t="s">
        <v>4280</v>
      </c>
      <c r="G151" s="233" t="s">
        <v>201</v>
      </c>
      <c r="H151" s="234">
        <v>25</v>
      </c>
      <c r="I151" s="235"/>
      <c r="J151" s="236">
        <f>ROUND(I151*H151,2)</f>
        <v>0</v>
      </c>
      <c r="K151" s="232" t="s">
        <v>285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286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4281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4209</v>
      </c>
      <c r="G152" s="244"/>
      <c r="H152" s="248">
        <v>25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89</v>
      </c>
      <c r="AY152" s="254" t="s">
        <v>280</v>
      </c>
    </row>
    <row r="153" s="2" customFormat="1" ht="48" customHeight="1">
      <c r="A153" s="41"/>
      <c r="B153" s="42"/>
      <c r="C153" s="230" t="s">
        <v>403</v>
      </c>
      <c r="D153" s="230" t="s">
        <v>282</v>
      </c>
      <c r="E153" s="231" t="s">
        <v>4282</v>
      </c>
      <c r="F153" s="232" t="s">
        <v>4283</v>
      </c>
      <c r="G153" s="233" t="s">
        <v>201</v>
      </c>
      <c r="H153" s="234">
        <v>26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286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4284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4207</v>
      </c>
      <c r="G154" s="244"/>
      <c r="H154" s="248">
        <v>26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89</v>
      </c>
      <c r="AY154" s="254" t="s">
        <v>280</v>
      </c>
    </row>
    <row r="155" s="2" customFormat="1" ht="24" customHeight="1">
      <c r="A155" s="41"/>
      <c r="B155" s="42"/>
      <c r="C155" s="230" t="s">
        <v>410</v>
      </c>
      <c r="D155" s="230" t="s">
        <v>282</v>
      </c>
      <c r="E155" s="231" t="s">
        <v>4285</v>
      </c>
      <c r="F155" s="232" t="s">
        <v>4286</v>
      </c>
      <c r="G155" s="233" t="s">
        <v>201</v>
      </c>
      <c r="H155" s="234">
        <v>26</v>
      </c>
      <c r="I155" s="235"/>
      <c r="J155" s="236">
        <f>ROUND(I155*H155,2)</f>
        <v>0</v>
      </c>
      <c r="K155" s="232" t="s">
        <v>285</v>
      </c>
      <c r="L155" s="47"/>
      <c r="M155" s="237" t="s">
        <v>44</v>
      </c>
      <c r="N155" s="238" t="s">
        <v>53</v>
      </c>
      <c r="O155" s="87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286</v>
      </c>
      <c r="AT155" s="241" t="s">
        <v>282</v>
      </c>
      <c r="AU155" s="241" t="s">
        <v>91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286</v>
      </c>
      <c r="BM155" s="241" t="s">
        <v>4287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4207</v>
      </c>
      <c r="G156" s="244"/>
      <c r="H156" s="248">
        <v>26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89</v>
      </c>
      <c r="AY156" s="254" t="s">
        <v>280</v>
      </c>
    </row>
    <row r="157" s="2" customFormat="1" ht="24" customHeight="1">
      <c r="A157" s="41"/>
      <c r="B157" s="42"/>
      <c r="C157" s="230" t="s">
        <v>415</v>
      </c>
      <c r="D157" s="230" t="s">
        <v>282</v>
      </c>
      <c r="E157" s="231" t="s">
        <v>4288</v>
      </c>
      <c r="F157" s="232" t="s">
        <v>4289</v>
      </c>
      <c r="G157" s="233" t="s">
        <v>201</v>
      </c>
      <c r="H157" s="234">
        <v>25</v>
      </c>
      <c r="I157" s="235"/>
      <c r="J157" s="236">
        <f>ROUND(I157*H157,2)</f>
        <v>0</v>
      </c>
      <c r="K157" s="232" t="s">
        <v>285</v>
      </c>
      <c r="L157" s="47"/>
      <c r="M157" s="237" t="s">
        <v>44</v>
      </c>
      <c r="N157" s="238" t="s">
        <v>53</v>
      </c>
      <c r="O157" s="87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286</v>
      </c>
      <c r="AT157" s="241" t="s">
        <v>282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4290</v>
      </c>
    </row>
    <row r="158" s="13" customFormat="1">
      <c r="A158" s="13"/>
      <c r="B158" s="243"/>
      <c r="C158" s="244"/>
      <c r="D158" s="245" t="s">
        <v>288</v>
      </c>
      <c r="E158" s="246" t="s">
        <v>44</v>
      </c>
      <c r="F158" s="247" t="s">
        <v>4209</v>
      </c>
      <c r="G158" s="244"/>
      <c r="H158" s="248">
        <v>25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288</v>
      </c>
      <c r="AU158" s="254" t="s">
        <v>91</v>
      </c>
      <c r="AV158" s="13" t="s">
        <v>91</v>
      </c>
      <c r="AW158" s="13" t="s">
        <v>42</v>
      </c>
      <c r="AX158" s="13" t="s">
        <v>89</v>
      </c>
      <c r="AY158" s="254" t="s">
        <v>280</v>
      </c>
    </row>
    <row r="159" s="2" customFormat="1" ht="24" customHeight="1">
      <c r="A159" s="41"/>
      <c r="B159" s="42"/>
      <c r="C159" s="230" t="s">
        <v>422</v>
      </c>
      <c r="D159" s="230" t="s">
        <v>282</v>
      </c>
      <c r="E159" s="231" t="s">
        <v>4291</v>
      </c>
      <c r="F159" s="232" t="s">
        <v>4292</v>
      </c>
      <c r="G159" s="233" t="s">
        <v>201</v>
      </c>
      <c r="H159" s="234">
        <v>77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4293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4294</v>
      </c>
      <c r="G160" s="244"/>
      <c r="H160" s="248">
        <v>77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89</v>
      </c>
      <c r="AY160" s="254" t="s">
        <v>280</v>
      </c>
    </row>
    <row r="161" s="2" customFormat="1" ht="36" customHeight="1">
      <c r="A161" s="41"/>
      <c r="B161" s="42"/>
      <c r="C161" s="230" t="s">
        <v>428</v>
      </c>
      <c r="D161" s="230" t="s">
        <v>282</v>
      </c>
      <c r="E161" s="231" t="s">
        <v>4295</v>
      </c>
      <c r="F161" s="232" t="s">
        <v>4296</v>
      </c>
      <c r="G161" s="233" t="s">
        <v>201</v>
      </c>
      <c r="H161" s="234">
        <v>25</v>
      </c>
      <c r="I161" s="235"/>
      <c r="J161" s="236">
        <f>ROUND(I161*H161,2)</f>
        <v>0</v>
      </c>
      <c r="K161" s="232" t="s">
        <v>285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286</v>
      </c>
      <c r="AT161" s="241" t="s">
        <v>282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4297</v>
      </c>
    </row>
    <row r="162" s="13" customFormat="1">
      <c r="A162" s="13"/>
      <c r="B162" s="243"/>
      <c r="C162" s="244"/>
      <c r="D162" s="245" t="s">
        <v>288</v>
      </c>
      <c r="E162" s="246" t="s">
        <v>44</v>
      </c>
      <c r="F162" s="247" t="s">
        <v>4209</v>
      </c>
      <c r="G162" s="244"/>
      <c r="H162" s="248">
        <v>25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288</v>
      </c>
      <c r="AU162" s="254" t="s">
        <v>91</v>
      </c>
      <c r="AV162" s="13" t="s">
        <v>91</v>
      </c>
      <c r="AW162" s="13" t="s">
        <v>42</v>
      </c>
      <c r="AX162" s="13" t="s">
        <v>89</v>
      </c>
      <c r="AY162" s="254" t="s">
        <v>280</v>
      </c>
    </row>
    <row r="163" s="2" customFormat="1" ht="36" customHeight="1">
      <c r="A163" s="41"/>
      <c r="B163" s="42"/>
      <c r="C163" s="230" t="s">
        <v>433</v>
      </c>
      <c r="D163" s="230" t="s">
        <v>282</v>
      </c>
      <c r="E163" s="231" t="s">
        <v>4298</v>
      </c>
      <c r="F163" s="232" t="s">
        <v>4299</v>
      </c>
      <c r="G163" s="233" t="s">
        <v>201</v>
      </c>
      <c r="H163" s="234">
        <v>26</v>
      </c>
      <c r="I163" s="235"/>
      <c r="J163" s="236">
        <f>ROUND(I163*H163,2)</f>
        <v>0</v>
      </c>
      <c r="K163" s="232" t="s">
        <v>285</v>
      </c>
      <c r="L163" s="47"/>
      <c r="M163" s="237" t="s">
        <v>44</v>
      </c>
      <c r="N163" s="238" t="s">
        <v>53</v>
      </c>
      <c r="O163" s="87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286</v>
      </c>
      <c r="AT163" s="241" t="s">
        <v>282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286</v>
      </c>
      <c r="BM163" s="241" t="s">
        <v>4300</v>
      </c>
    </row>
    <row r="164" s="13" customFormat="1">
      <c r="A164" s="13"/>
      <c r="B164" s="243"/>
      <c r="C164" s="244"/>
      <c r="D164" s="245" t="s">
        <v>288</v>
      </c>
      <c r="E164" s="246" t="s">
        <v>44</v>
      </c>
      <c r="F164" s="247" t="s">
        <v>4207</v>
      </c>
      <c r="G164" s="244"/>
      <c r="H164" s="248">
        <v>26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288</v>
      </c>
      <c r="AU164" s="254" t="s">
        <v>91</v>
      </c>
      <c r="AV164" s="13" t="s">
        <v>91</v>
      </c>
      <c r="AW164" s="13" t="s">
        <v>42</v>
      </c>
      <c r="AX164" s="13" t="s">
        <v>89</v>
      </c>
      <c r="AY164" s="254" t="s">
        <v>280</v>
      </c>
    </row>
    <row r="165" s="2" customFormat="1" ht="48" customHeight="1">
      <c r="A165" s="41"/>
      <c r="B165" s="42"/>
      <c r="C165" s="230" t="s">
        <v>437</v>
      </c>
      <c r="D165" s="230" t="s">
        <v>282</v>
      </c>
      <c r="E165" s="231" t="s">
        <v>4301</v>
      </c>
      <c r="F165" s="232" t="s">
        <v>4302</v>
      </c>
      <c r="G165" s="233" t="s">
        <v>201</v>
      </c>
      <c r="H165" s="234">
        <v>26</v>
      </c>
      <c r="I165" s="235"/>
      <c r="J165" s="236">
        <f>ROUND(I165*H165,2)</f>
        <v>0</v>
      </c>
      <c r="K165" s="232" t="s">
        <v>285</v>
      </c>
      <c r="L165" s="47"/>
      <c r="M165" s="237" t="s">
        <v>44</v>
      </c>
      <c r="N165" s="238" t="s">
        <v>53</v>
      </c>
      <c r="O165" s="87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286</v>
      </c>
      <c r="AT165" s="241" t="s">
        <v>282</v>
      </c>
      <c r="AU165" s="241" t="s">
        <v>91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286</v>
      </c>
      <c r="BM165" s="241" t="s">
        <v>4303</v>
      </c>
    </row>
    <row r="166" s="13" customFormat="1">
      <c r="A166" s="13"/>
      <c r="B166" s="243"/>
      <c r="C166" s="244"/>
      <c r="D166" s="245" t="s">
        <v>288</v>
      </c>
      <c r="E166" s="246" t="s">
        <v>44</v>
      </c>
      <c r="F166" s="247" t="s">
        <v>4207</v>
      </c>
      <c r="G166" s="244"/>
      <c r="H166" s="248">
        <v>26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288</v>
      </c>
      <c r="AU166" s="254" t="s">
        <v>91</v>
      </c>
      <c r="AV166" s="13" t="s">
        <v>91</v>
      </c>
      <c r="AW166" s="13" t="s">
        <v>42</v>
      </c>
      <c r="AX166" s="13" t="s">
        <v>89</v>
      </c>
      <c r="AY166" s="254" t="s">
        <v>280</v>
      </c>
    </row>
    <row r="167" s="2" customFormat="1" ht="24" customHeight="1">
      <c r="A167" s="41"/>
      <c r="B167" s="42"/>
      <c r="C167" s="230" t="s">
        <v>441</v>
      </c>
      <c r="D167" s="230" t="s">
        <v>282</v>
      </c>
      <c r="E167" s="231" t="s">
        <v>4304</v>
      </c>
      <c r="F167" s="232" t="s">
        <v>4305</v>
      </c>
      <c r="G167" s="233" t="s">
        <v>201</v>
      </c>
      <c r="H167" s="234">
        <v>317</v>
      </c>
      <c r="I167" s="235"/>
      <c r="J167" s="236">
        <f>ROUND(I167*H167,2)</f>
        <v>0</v>
      </c>
      <c r="K167" s="232" t="s">
        <v>285</v>
      </c>
      <c r="L167" s="47"/>
      <c r="M167" s="237" t="s">
        <v>44</v>
      </c>
      <c r="N167" s="238" t="s">
        <v>53</v>
      </c>
      <c r="O167" s="87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1" t="s">
        <v>286</v>
      </c>
      <c r="AT167" s="241" t="s">
        <v>282</v>
      </c>
      <c r="AU167" s="241" t="s">
        <v>91</v>
      </c>
      <c r="AY167" s="19" t="s">
        <v>280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89</v>
      </c>
      <c r="BK167" s="242">
        <f>ROUND(I167*H167,2)</f>
        <v>0</v>
      </c>
      <c r="BL167" s="19" t="s">
        <v>286</v>
      </c>
      <c r="BM167" s="241" t="s">
        <v>4306</v>
      </c>
    </row>
    <row r="168" s="13" customFormat="1">
      <c r="A168" s="13"/>
      <c r="B168" s="243"/>
      <c r="C168" s="244"/>
      <c r="D168" s="245" t="s">
        <v>288</v>
      </c>
      <c r="E168" s="246" t="s">
        <v>44</v>
      </c>
      <c r="F168" s="247" t="s">
        <v>4198</v>
      </c>
      <c r="G168" s="244"/>
      <c r="H168" s="248">
        <v>317</v>
      </c>
      <c r="I168" s="249"/>
      <c r="J168" s="244"/>
      <c r="K168" s="244"/>
      <c r="L168" s="250"/>
      <c r="M168" s="251"/>
      <c r="N168" s="252"/>
      <c r="O168" s="252"/>
      <c r="P168" s="252"/>
      <c r="Q168" s="252"/>
      <c r="R168" s="252"/>
      <c r="S168" s="252"/>
      <c r="T168" s="25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4" t="s">
        <v>288</v>
      </c>
      <c r="AU168" s="254" t="s">
        <v>91</v>
      </c>
      <c r="AV168" s="13" t="s">
        <v>91</v>
      </c>
      <c r="AW168" s="13" t="s">
        <v>42</v>
      </c>
      <c r="AX168" s="13" t="s">
        <v>89</v>
      </c>
      <c r="AY168" s="254" t="s">
        <v>280</v>
      </c>
    </row>
    <row r="169" s="2" customFormat="1" ht="48" customHeight="1">
      <c r="A169" s="41"/>
      <c r="B169" s="42"/>
      <c r="C169" s="230" t="s">
        <v>445</v>
      </c>
      <c r="D169" s="230" t="s">
        <v>282</v>
      </c>
      <c r="E169" s="231" t="s">
        <v>4307</v>
      </c>
      <c r="F169" s="232" t="s">
        <v>4308</v>
      </c>
      <c r="G169" s="233" t="s">
        <v>201</v>
      </c>
      <c r="H169" s="234">
        <v>1753</v>
      </c>
      <c r="I169" s="235"/>
      <c r="J169" s="236">
        <f>ROUND(I169*H169,2)</f>
        <v>0</v>
      </c>
      <c r="K169" s="232" t="s">
        <v>285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0.1837</v>
      </c>
      <c r="R169" s="239">
        <f>Q169*H169</f>
        <v>322.02609999999999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4309</v>
      </c>
    </row>
    <row r="170" s="13" customFormat="1">
      <c r="A170" s="13"/>
      <c r="B170" s="243"/>
      <c r="C170" s="244"/>
      <c r="D170" s="245" t="s">
        <v>288</v>
      </c>
      <c r="E170" s="246" t="s">
        <v>44</v>
      </c>
      <c r="F170" s="247" t="s">
        <v>4204</v>
      </c>
      <c r="G170" s="244"/>
      <c r="H170" s="248">
        <v>1753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288</v>
      </c>
      <c r="AU170" s="254" t="s">
        <v>91</v>
      </c>
      <c r="AV170" s="13" t="s">
        <v>91</v>
      </c>
      <c r="AW170" s="13" t="s">
        <v>42</v>
      </c>
      <c r="AX170" s="13" t="s">
        <v>89</v>
      </c>
      <c r="AY170" s="254" t="s">
        <v>280</v>
      </c>
    </row>
    <row r="171" s="2" customFormat="1" ht="36" customHeight="1">
      <c r="A171" s="41"/>
      <c r="B171" s="42"/>
      <c r="C171" s="266" t="s">
        <v>449</v>
      </c>
      <c r="D171" s="266" t="s">
        <v>329</v>
      </c>
      <c r="E171" s="267" t="s">
        <v>4310</v>
      </c>
      <c r="F171" s="268" t="s">
        <v>4311</v>
      </c>
      <c r="G171" s="269" t="s">
        <v>201</v>
      </c>
      <c r="H171" s="270">
        <v>1788.06</v>
      </c>
      <c r="I171" s="271"/>
      <c r="J171" s="272">
        <f>ROUND(I171*H171,2)</f>
        <v>0</v>
      </c>
      <c r="K171" s="268" t="s">
        <v>285</v>
      </c>
      <c r="L171" s="273"/>
      <c r="M171" s="274" t="s">
        <v>44</v>
      </c>
      <c r="N171" s="275" t="s">
        <v>53</v>
      </c>
      <c r="O171" s="87"/>
      <c r="P171" s="239">
        <f>O171*H171</f>
        <v>0</v>
      </c>
      <c r="Q171" s="239">
        <v>0.222</v>
      </c>
      <c r="R171" s="239">
        <f>Q171*H171</f>
        <v>396.94932</v>
      </c>
      <c r="S171" s="239">
        <v>0</v>
      </c>
      <c r="T171" s="240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1" t="s">
        <v>323</v>
      </c>
      <c r="AT171" s="241" t="s">
        <v>329</v>
      </c>
      <c r="AU171" s="241" t="s">
        <v>91</v>
      </c>
      <c r="AY171" s="19" t="s">
        <v>280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89</v>
      </c>
      <c r="BK171" s="242">
        <f>ROUND(I171*H171,2)</f>
        <v>0</v>
      </c>
      <c r="BL171" s="19" t="s">
        <v>286</v>
      </c>
      <c r="BM171" s="241" t="s">
        <v>4312</v>
      </c>
    </row>
    <row r="172" s="13" customFormat="1">
      <c r="A172" s="13"/>
      <c r="B172" s="243"/>
      <c r="C172" s="244"/>
      <c r="D172" s="245" t="s">
        <v>288</v>
      </c>
      <c r="E172" s="244"/>
      <c r="F172" s="247" t="s">
        <v>4313</v>
      </c>
      <c r="G172" s="244"/>
      <c r="H172" s="248">
        <v>1788.06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288</v>
      </c>
      <c r="AU172" s="254" t="s">
        <v>91</v>
      </c>
      <c r="AV172" s="13" t="s">
        <v>91</v>
      </c>
      <c r="AW172" s="13" t="s">
        <v>4</v>
      </c>
      <c r="AX172" s="13" t="s">
        <v>89</v>
      </c>
      <c r="AY172" s="254" t="s">
        <v>280</v>
      </c>
    </row>
    <row r="173" s="2" customFormat="1" ht="72" customHeight="1">
      <c r="A173" s="41"/>
      <c r="B173" s="42"/>
      <c r="C173" s="230" t="s">
        <v>455</v>
      </c>
      <c r="D173" s="230" t="s">
        <v>282</v>
      </c>
      <c r="E173" s="231" t="s">
        <v>4314</v>
      </c>
      <c r="F173" s="232" t="s">
        <v>4315</v>
      </c>
      <c r="G173" s="233" t="s">
        <v>201</v>
      </c>
      <c r="H173" s="234">
        <v>2845</v>
      </c>
      <c r="I173" s="235"/>
      <c r="J173" s="236">
        <f>ROUND(I173*H173,2)</f>
        <v>0</v>
      </c>
      <c r="K173" s="232" t="s">
        <v>285</v>
      </c>
      <c r="L173" s="47"/>
      <c r="M173" s="237" t="s">
        <v>44</v>
      </c>
      <c r="N173" s="238" t="s">
        <v>53</v>
      </c>
      <c r="O173" s="87"/>
      <c r="P173" s="239">
        <f>O173*H173</f>
        <v>0</v>
      </c>
      <c r="Q173" s="239">
        <v>0.085650000000000004</v>
      </c>
      <c r="R173" s="239">
        <f>Q173*H173</f>
        <v>243.67425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286</v>
      </c>
      <c r="AT173" s="241" t="s">
        <v>282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4316</v>
      </c>
    </row>
    <row r="174" s="13" customFormat="1">
      <c r="A174" s="13"/>
      <c r="B174" s="243"/>
      <c r="C174" s="244"/>
      <c r="D174" s="245" t="s">
        <v>288</v>
      </c>
      <c r="E174" s="246" t="s">
        <v>44</v>
      </c>
      <c r="F174" s="247" t="s">
        <v>4201</v>
      </c>
      <c r="G174" s="244"/>
      <c r="H174" s="248">
        <v>2845</v>
      </c>
      <c r="I174" s="249"/>
      <c r="J174" s="244"/>
      <c r="K174" s="244"/>
      <c r="L174" s="250"/>
      <c r="M174" s="251"/>
      <c r="N174" s="252"/>
      <c r="O174" s="252"/>
      <c r="P174" s="252"/>
      <c r="Q174" s="252"/>
      <c r="R174" s="252"/>
      <c r="S174" s="252"/>
      <c r="T174" s="25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4" t="s">
        <v>288</v>
      </c>
      <c r="AU174" s="254" t="s">
        <v>91</v>
      </c>
      <c r="AV174" s="13" t="s">
        <v>91</v>
      </c>
      <c r="AW174" s="13" t="s">
        <v>42</v>
      </c>
      <c r="AX174" s="13" t="s">
        <v>89</v>
      </c>
      <c r="AY174" s="254" t="s">
        <v>280</v>
      </c>
    </row>
    <row r="175" s="2" customFormat="1" ht="16.5" customHeight="1">
      <c r="A175" s="41"/>
      <c r="B175" s="42"/>
      <c r="C175" s="266" t="s">
        <v>461</v>
      </c>
      <c r="D175" s="266" t="s">
        <v>329</v>
      </c>
      <c r="E175" s="267" t="s">
        <v>4317</v>
      </c>
      <c r="F175" s="268" t="s">
        <v>4318</v>
      </c>
      <c r="G175" s="269" t="s">
        <v>201</v>
      </c>
      <c r="H175" s="270">
        <v>2804.77</v>
      </c>
      <c r="I175" s="271"/>
      <c r="J175" s="272">
        <f>ROUND(I175*H175,2)</f>
        <v>0</v>
      </c>
      <c r="K175" s="268" t="s">
        <v>285</v>
      </c>
      <c r="L175" s="273"/>
      <c r="M175" s="274" t="s">
        <v>44</v>
      </c>
      <c r="N175" s="275" t="s">
        <v>53</v>
      </c>
      <c r="O175" s="87"/>
      <c r="P175" s="239">
        <f>O175*H175</f>
        <v>0</v>
      </c>
      <c r="Q175" s="239">
        <v>0.161</v>
      </c>
      <c r="R175" s="239">
        <f>Q175*H175</f>
        <v>451.56797</v>
      </c>
      <c r="S175" s="239">
        <v>0</v>
      </c>
      <c r="T175" s="240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323</v>
      </c>
      <c r="AT175" s="241" t="s">
        <v>329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286</v>
      </c>
      <c r="BM175" s="241" t="s">
        <v>4319</v>
      </c>
    </row>
    <row r="176" s="13" customFormat="1">
      <c r="A176" s="13"/>
      <c r="B176" s="243"/>
      <c r="C176" s="244"/>
      <c r="D176" s="245" t="s">
        <v>288</v>
      </c>
      <c r="E176" s="246" t="s">
        <v>44</v>
      </c>
      <c r="F176" s="247" t="s">
        <v>4320</v>
      </c>
      <c r="G176" s="244"/>
      <c r="H176" s="248">
        <v>2777</v>
      </c>
      <c r="I176" s="249"/>
      <c r="J176" s="244"/>
      <c r="K176" s="244"/>
      <c r="L176" s="250"/>
      <c r="M176" s="251"/>
      <c r="N176" s="252"/>
      <c r="O176" s="252"/>
      <c r="P176" s="252"/>
      <c r="Q176" s="252"/>
      <c r="R176" s="252"/>
      <c r="S176" s="252"/>
      <c r="T176" s="25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4" t="s">
        <v>288</v>
      </c>
      <c r="AU176" s="254" t="s">
        <v>91</v>
      </c>
      <c r="AV176" s="13" t="s">
        <v>91</v>
      </c>
      <c r="AW176" s="13" t="s">
        <v>42</v>
      </c>
      <c r="AX176" s="13" t="s">
        <v>89</v>
      </c>
      <c r="AY176" s="254" t="s">
        <v>280</v>
      </c>
    </row>
    <row r="177" s="13" customFormat="1">
      <c r="A177" s="13"/>
      <c r="B177" s="243"/>
      <c r="C177" s="244"/>
      <c r="D177" s="245" t="s">
        <v>288</v>
      </c>
      <c r="E177" s="244"/>
      <c r="F177" s="247" t="s">
        <v>4321</v>
      </c>
      <c r="G177" s="244"/>
      <c r="H177" s="248">
        <v>2804.77</v>
      </c>
      <c r="I177" s="249"/>
      <c r="J177" s="244"/>
      <c r="K177" s="244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288</v>
      </c>
      <c r="AU177" s="254" t="s">
        <v>91</v>
      </c>
      <c r="AV177" s="13" t="s">
        <v>91</v>
      </c>
      <c r="AW177" s="13" t="s">
        <v>4</v>
      </c>
      <c r="AX177" s="13" t="s">
        <v>89</v>
      </c>
      <c r="AY177" s="254" t="s">
        <v>280</v>
      </c>
    </row>
    <row r="178" s="2" customFormat="1" ht="16.5" customHeight="1">
      <c r="A178" s="41"/>
      <c r="B178" s="42"/>
      <c r="C178" s="266" t="s">
        <v>466</v>
      </c>
      <c r="D178" s="266" t="s">
        <v>329</v>
      </c>
      <c r="E178" s="267" t="s">
        <v>4322</v>
      </c>
      <c r="F178" s="268" t="s">
        <v>4323</v>
      </c>
      <c r="G178" s="269" t="s">
        <v>201</v>
      </c>
      <c r="H178" s="270">
        <v>52.015000000000001</v>
      </c>
      <c r="I178" s="271"/>
      <c r="J178" s="272">
        <f>ROUND(I178*H178,2)</f>
        <v>0</v>
      </c>
      <c r="K178" s="268" t="s">
        <v>285</v>
      </c>
      <c r="L178" s="273"/>
      <c r="M178" s="274" t="s">
        <v>44</v>
      </c>
      <c r="N178" s="275" t="s">
        <v>53</v>
      </c>
      <c r="O178" s="87"/>
      <c r="P178" s="239">
        <f>O178*H178</f>
        <v>0</v>
      </c>
      <c r="Q178" s="239">
        <v>0.161</v>
      </c>
      <c r="R178" s="239">
        <f>Q178*H178</f>
        <v>8.3744150000000008</v>
      </c>
      <c r="S178" s="239">
        <v>0</v>
      </c>
      <c r="T178" s="24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1" t="s">
        <v>323</v>
      </c>
      <c r="AT178" s="241" t="s">
        <v>329</v>
      </c>
      <c r="AU178" s="241" t="s">
        <v>91</v>
      </c>
      <c r="AY178" s="19" t="s">
        <v>280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89</v>
      </c>
      <c r="BK178" s="242">
        <f>ROUND(I178*H178,2)</f>
        <v>0</v>
      </c>
      <c r="BL178" s="19" t="s">
        <v>286</v>
      </c>
      <c r="BM178" s="241" t="s">
        <v>4324</v>
      </c>
    </row>
    <row r="179" s="13" customFormat="1">
      <c r="A179" s="13"/>
      <c r="B179" s="243"/>
      <c r="C179" s="244"/>
      <c r="D179" s="245" t="s">
        <v>288</v>
      </c>
      <c r="E179" s="246" t="s">
        <v>44</v>
      </c>
      <c r="F179" s="247" t="s">
        <v>4325</v>
      </c>
      <c r="G179" s="244"/>
      <c r="H179" s="248">
        <v>2.5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91</v>
      </c>
      <c r="AV179" s="13" t="s">
        <v>91</v>
      </c>
      <c r="AW179" s="13" t="s">
        <v>42</v>
      </c>
      <c r="AX179" s="13" t="s">
        <v>82</v>
      </c>
      <c r="AY179" s="254" t="s">
        <v>280</v>
      </c>
    </row>
    <row r="180" s="13" customFormat="1">
      <c r="A180" s="13"/>
      <c r="B180" s="243"/>
      <c r="C180" s="244"/>
      <c r="D180" s="245" t="s">
        <v>288</v>
      </c>
      <c r="E180" s="246" t="s">
        <v>44</v>
      </c>
      <c r="F180" s="247" t="s">
        <v>4326</v>
      </c>
      <c r="G180" s="244"/>
      <c r="H180" s="248">
        <v>48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91</v>
      </c>
      <c r="AV180" s="13" t="s">
        <v>91</v>
      </c>
      <c r="AW180" s="13" t="s">
        <v>42</v>
      </c>
      <c r="AX180" s="13" t="s">
        <v>82</v>
      </c>
      <c r="AY180" s="254" t="s">
        <v>280</v>
      </c>
    </row>
    <row r="181" s="14" customFormat="1">
      <c r="A181" s="14"/>
      <c r="B181" s="255"/>
      <c r="C181" s="256"/>
      <c r="D181" s="245" t="s">
        <v>288</v>
      </c>
      <c r="E181" s="257" t="s">
        <v>4211</v>
      </c>
      <c r="F181" s="258" t="s">
        <v>292</v>
      </c>
      <c r="G181" s="256"/>
      <c r="H181" s="259">
        <v>50.5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5" t="s">
        <v>288</v>
      </c>
      <c r="AU181" s="265" t="s">
        <v>91</v>
      </c>
      <c r="AV181" s="14" t="s">
        <v>286</v>
      </c>
      <c r="AW181" s="14" t="s">
        <v>42</v>
      </c>
      <c r="AX181" s="14" t="s">
        <v>89</v>
      </c>
      <c r="AY181" s="265" t="s">
        <v>280</v>
      </c>
    </row>
    <row r="182" s="13" customFormat="1">
      <c r="A182" s="13"/>
      <c r="B182" s="243"/>
      <c r="C182" s="244"/>
      <c r="D182" s="245" t="s">
        <v>288</v>
      </c>
      <c r="E182" s="244"/>
      <c r="F182" s="247" t="s">
        <v>4327</v>
      </c>
      <c r="G182" s="244"/>
      <c r="H182" s="248">
        <v>52.015000000000001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91</v>
      </c>
      <c r="AV182" s="13" t="s">
        <v>91</v>
      </c>
      <c r="AW182" s="13" t="s">
        <v>4</v>
      </c>
      <c r="AX182" s="13" t="s">
        <v>89</v>
      </c>
      <c r="AY182" s="254" t="s">
        <v>280</v>
      </c>
    </row>
    <row r="183" s="2" customFormat="1" ht="24" customHeight="1">
      <c r="A183" s="41"/>
      <c r="B183" s="42"/>
      <c r="C183" s="266" t="s">
        <v>471</v>
      </c>
      <c r="D183" s="266" t="s">
        <v>329</v>
      </c>
      <c r="E183" s="267" t="s">
        <v>4328</v>
      </c>
      <c r="F183" s="268" t="s">
        <v>4329</v>
      </c>
      <c r="G183" s="269" t="s">
        <v>201</v>
      </c>
      <c r="H183" s="270">
        <v>18.024999999999999</v>
      </c>
      <c r="I183" s="271"/>
      <c r="J183" s="272">
        <f>ROUND(I183*H183,2)</f>
        <v>0</v>
      </c>
      <c r="K183" s="268" t="s">
        <v>285</v>
      </c>
      <c r="L183" s="273"/>
      <c r="M183" s="274" t="s">
        <v>44</v>
      </c>
      <c r="N183" s="275" t="s">
        <v>53</v>
      </c>
      <c r="O183" s="87"/>
      <c r="P183" s="239">
        <f>O183*H183</f>
        <v>0</v>
      </c>
      <c r="Q183" s="239">
        <v>0.13100000000000001</v>
      </c>
      <c r="R183" s="239">
        <f>Q183*H183</f>
        <v>2.361275</v>
      </c>
      <c r="S183" s="239">
        <v>0</v>
      </c>
      <c r="T183" s="240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1" t="s">
        <v>323</v>
      </c>
      <c r="AT183" s="241" t="s">
        <v>329</v>
      </c>
      <c r="AU183" s="241" t="s">
        <v>91</v>
      </c>
      <c r="AY183" s="19" t="s">
        <v>280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89</v>
      </c>
      <c r="BK183" s="242">
        <f>ROUND(I183*H183,2)</f>
        <v>0</v>
      </c>
      <c r="BL183" s="19" t="s">
        <v>286</v>
      </c>
      <c r="BM183" s="241" t="s">
        <v>4330</v>
      </c>
    </row>
    <row r="184" s="13" customFormat="1">
      <c r="A184" s="13"/>
      <c r="B184" s="243"/>
      <c r="C184" s="244"/>
      <c r="D184" s="245" t="s">
        <v>288</v>
      </c>
      <c r="E184" s="246" t="s">
        <v>4214</v>
      </c>
      <c r="F184" s="247" t="s">
        <v>4331</v>
      </c>
      <c r="G184" s="244"/>
      <c r="H184" s="248">
        <v>17.5</v>
      </c>
      <c r="I184" s="249"/>
      <c r="J184" s="244"/>
      <c r="K184" s="244"/>
      <c r="L184" s="250"/>
      <c r="M184" s="251"/>
      <c r="N184" s="252"/>
      <c r="O184" s="252"/>
      <c r="P184" s="252"/>
      <c r="Q184" s="252"/>
      <c r="R184" s="252"/>
      <c r="S184" s="252"/>
      <c r="T184" s="25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4" t="s">
        <v>288</v>
      </c>
      <c r="AU184" s="254" t="s">
        <v>91</v>
      </c>
      <c r="AV184" s="13" t="s">
        <v>91</v>
      </c>
      <c r="AW184" s="13" t="s">
        <v>42</v>
      </c>
      <c r="AX184" s="13" t="s">
        <v>89</v>
      </c>
      <c r="AY184" s="254" t="s">
        <v>280</v>
      </c>
    </row>
    <row r="185" s="13" customFormat="1">
      <c r="A185" s="13"/>
      <c r="B185" s="243"/>
      <c r="C185" s="244"/>
      <c r="D185" s="245" t="s">
        <v>288</v>
      </c>
      <c r="E185" s="244"/>
      <c r="F185" s="247" t="s">
        <v>4332</v>
      </c>
      <c r="G185" s="244"/>
      <c r="H185" s="248">
        <v>18.024999999999999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288</v>
      </c>
      <c r="AU185" s="254" t="s">
        <v>91</v>
      </c>
      <c r="AV185" s="13" t="s">
        <v>91</v>
      </c>
      <c r="AW185" s="13" t="s">
        <v>4</v>
      </c>
      <c r="AX185" s="13" t="s">
        <v>89</v>
      </c>
      <c r="AY185" s="254" t="s">
        <v>280</v>
      </c>
    </row>
    <row r="186" s="2" customFormat="1" ht="84" customHeight="1">
      <c r="A186" s="41"/>
      <c r="B186" s="42"/>
      <c r="C186" s="230" t="s">
        <v>478</v>
      </c>
      <c r="D186" s="230" t="s">
        <v>282</v>
      </c>
      <c r="E186" s="231" t="s">
        <v>4333</v>
      </c>
      <c r="F186" s="232" t="s">
        <v>4334</v>
      </c>
      <c r="G186" s="233" t="s">
        <v>201</v>
      </c>
      <c r="H186" s="234">
        <v>2845</v>
      </c>
      <c r="I186" s="235"/>
      <c r="J186" s="236">
        <f>ROUND(I186*H186,2)</f>
        <v>0</v>
      </c>
      <c r="K186" s="232" t="s">
        <v>285</v>
      </c>
      <c r="L186" s="47"/>
      <c r="M186" s="237" t="s">
        <v>44</v>
      </c>
      <c r="N186" s="238" t="s">
        <v>53</v>
      </c>
      <c r="O186" s="87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1" t="s">
        <v>286</v>
      </c>
      <c r="AT186" s="241" t="s">
        <v>282</v>
      </c>
      <c r="AU186" s="241" t="s">
        <v>91</v>
      </c>
      <c r="AY186" s="19" t="s">
        <v>280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89</v>
      </c>
      <c r="BK186" s="242">
        <f>ROUND(I186*H186,2)</f>
        <v>0</v>
      </c>
      <c r="BL186" s="19" t="s">
        <v>286</v>
      </c>
      <c r="BM186" s="241" t="s">
        <v>4335</v>
      </c>
    </row>
    <row r="187" s="13" customFormat="1">
      <c r="A187" s="13"/>
      <c r="B187" s="243"/>
      <c r="C187" s="244"/>
      <c r="D187" s="245" t="s">
        <v>288</v>
      </c>
      <c r="E187" s="246" t="s">
        <v>44</v>
      </c>
      <c r="F187" s="247" t="s">
        <v>4201</v>
      </c>
      <c r="G187" s="244"/>
      <c r="H187" s="248">
        <v>2845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288</v>
      </c>
      <c r="AU187" s="254" t="s">
        <v>91</v>
      </c>
      <c r="AV187" s="13" t="s">
        <v>91</v>
      </c>
      <c r="AW187" s="13" t="s">
        <v>42</v>
      </c>
      <c r="AX187" s="13" t="s">
        <v>89</v>
      </c>
      <c r="AY187" s="254" t="s">
        <v>280</v>
      </c>
    </row>
    <row r="188" s="12" customFormat="1" ht="22.8" customHeight="1">
      <c r="A188" s="12"/>
      <c r="B188" s="214"/>
      <c r="C188" s="215"/>
      <c r="D188" s="216" t="s">
        <v>81</v>
      </c>
      <c r="E188" s="228" t="s">
        <v>323</v>
      </c>
      <c r="F188" s="228" t="s">
        <v>2583</v>
      </c>
      <c r="G188" s="215"/>
      <c r="H188" s="215"/>
      <c r="I188" s="218"/>
      <c r="J188" s="229">
        <f>BK188</f>
        <v>0</v>
      </c>
      <c r="K188" s="215"/>
      <c r="L188" s="220"/>
      <c r="M188" s="221"/>
      <c r="N188" s="222"/>
      <c r="O188" s="222"/>
      <c r="P188" s="223">
        <f>SUM(P189:P197)</f>
        <v>0</v>
      </c>
      <c r="Q188" s="222"/>
      <c r="R188" s="223">
        <f>SUM(R189:R197)</f>
        <v>10.087559999999998</v>
      </c>
      <c r="S188" s="222"/>
      <c r="T188" s="224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5" t="s">
        <v>89</v>
      </c>
      <c r="AT188" s="226" t="s">
        <v>81</v>
      </c>
      <c r="AU188" s="226" t="s">
        <v>89</v>
      </c>
      <c r="AY188" s="225" t="s">
        <v>280</v>
      </c>
      <c r="BK188" s="227">
        <f>SUM(BK189:BK197)</f>
        <v>0</v>
      </c>
    </row>
    <row r="189" s="2" customFormat="1" ht="24" customHeight="1">
      <c r="A189" s="41"/>
      <c r="B189" s="42"/>
      <c r="C189" s="230" t="s">
        <v>484</v>
      </c>
      <c r="D189" s="230" t="s">
        <v>282</v>
      </c>
      <c r="E189" s="231" t="s">
        <v>4336</v>
      </c>
      <c r="F189" s="232" t="s">
        <v>4337</v>
      </c>
      <c r="G189" s="233" t="s">
        <v>431</v>
      </c>
      <c r="H189" s="234">
        <v>9</v>
      </c>
      <c r="I189" s="235"/>
      <c r="J189" s="236">
        <f>ROUND(I189*H189,2)</f>
        <v>0</v>
      </c>
      <c r="K189" s="232" t="s">
        <v>285</v>
      </c>
      <c r="L189" s="47"/>
      <c r="M189" s="237" t="s">
        <v>44</v>
      </c>
      <c r="N189" s="238" t="s">
        <v>53</v>
      </c>
      <c r="O189" s="87"/>
      <c r="P189" s="239">
        <f>O189*H189</f>
        <v>0</v>
      </c>
      <c r="Q189" s="239">
        <v>0.34089999999999998</v>
      </c>
      <c r="R189" s="239">
        <f>Q189*H189</f>
        <v>3.0680999999999998</v>
      </c>
      <c r="S189" s="239">
        <v>0</v>
      </c>
      <c r="T189" s="240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41" t="s">
        <v>286</v>
      </c>
      <c r="AT189" s="241" t="s">
        <v>282</v>
      </c>
      <c r="AU189" s="241" t="s">
        <v>91</v>
      </c>
      <c r="AY189" s="19" t="s">
        <v>280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9" t="s">
        <v>89</v>
      </c>
      <c r="BK189" s="242">
        <f>ROUND(I189*H189,2)</f>
        <v>0</v>
      </c>
      <c r="BL189" s="19" t="s">
        <v>286</v>
      </c>
      <c r="BM189" s="241" t="s">
        <v>4338</v>
      </c>
    </row>
    <row r="190" s="13" customFormat="1">
      <c r="A190" s="13"/>
      <c r="B190" s="243"/>
      <c r="C190" s="244"/>
      <c r="D190" s="245" t="s">
        <v>288</v>
      </c>
      <c r="E190" s="246" t="s">
        <v>44</v>
      </c>
      <c r="F190" s="247" t="s">
        <v>4339</v>
      </c>
      <c r="G190" s="244"/>
      <c r="H190" s="248">
        <v>9</v>
      </c>
      <c r="I190" s="249"/>
      <c r="J190" s="244"/>
      <c r="K190" s="244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288</v>
      </c>
      <c r="AU190" s="254" t="s">
        <v>91</v>
      </c>
      <c r="AV190" s="13" t="s">
        <v>91</v>
      </c>
      <c r="AW190" s="13" t="s">
        <v>42</v>
      </c>
      <c r="AX190" s="13" t="s">
        <v>89</v>
      </c>
      <c r="AY190" s="254" t="s">
        <v>280</v>
      </c>
    </row>
    <row r="191" s="2" customFormat="1" ht="16.5" customHeight="1">
      <c r="A191" s="41"/>
      <c r="B191" s="42"/>
      <c r="C191" s="266" t="s">
        <v>489</v>
      </c>
      <c r="D191" s="266" t="s">
        <v>329</v>
      </c>
      <c r="E191" s="267" t="s">
        <v>4340</v>
      </c>
      <c r="F191" s="268" t="s">
        <v>4341</v>
      </c>
      <c r="G191" s="269" t="s">
        <v>431</v>
      </c>
      <c r="H191" s="270">
        <v>9</v>
      </c>
      <c r="I191" s="271"/>
      <c r="J191" s="272">
        <f>ROUND(I191*H191,2)</f>
        <v>0</v>
      </c>
      <c r="K191" s="268" t="s">
        <v>285</v>
      </c>
      <c r="L191" s="273"/>
      <c r="M191" s="274" t="s">
        <v>44</v>
      </c>
      <c r="N191" s="275" t="s">
        <v>53</v>
      </c>
      <c r="O191" s="87"/>
      <c r="P191" s="239">
        <f>O191*H191</f>
        <v>0</v>
      </c>
      <c r="Q191" s="239">
        <v>0.17499999999999999</v>
      </c>
      <c r="R191" s="239">
        <f>Q191*H191</f>
        <v>1.575</v>
      </c>
      <c r="S191" s="239">
        <v>0</v>
      </c>
      <c r="T191" s="24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1" t="s">
        <v>323</v>
      </c>
      <c r="AT191" s="241" t="s">
        <v>329</v>
      </c>
      <c r="AU191" s="241" t="s">
        <v>91</v>
      </c>
      <c r="AY191" s="19" t="s">
        <v>280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89</v>
      </c>
      <c r="BK191" s="242">
        <f>ROUND(I191*H191,2)</f>
        <v>0</v>
      </c>
      <c r="BL191" s="19" t="s">
        <v>286</v>
      </c>
      <c r="BM191" s="241" t="s">
        <v>4342</v>
      </c>
    </row>
    <row r="192" s="2" customFormat="1" ht="16.5" customHeight="1">
      <c r="A192" s="41"/>
      <c r="B192" s="42"/>
      <c r="C192" s="266" t="s">
        <v>493</v>
      </c>
      <c r="D192" s="266" t="s">
        <v>329</v>
      </c>
      <c r="E192" s="267" t="s">
        <v>4343</v>
      </c>
      <c r="F192" s="268" t="s">
        <v>4344</v>
      </c>
      <c r="G192" s="269" t="s">
        <v>431</v>
      </c>
      <c r="H192" s="270">
        <v>9</v>
      </c>
      <c r="I192" s="271"/>
      <c r="J192" s="272">
        <f>ROUND(I192*H192,2)</f>
        <v>0</v>
      </c>
      <c r="K192" s="268" t="s">
        <v>285</v>
      </c>
      <c r="L192" s="273"/>
      <c r="M192" s="274" t="s">
        <v>44</v>
      </c>
      <c r="N192" s="275" t="s">
        <v>53</v>
      </c>
      <c r="O192" s="87"/>
      <c r="P192" s="239">
        <f>O192*H192</f>
        <v>0</v>
      </c>
      <c r="Q192" s="239">
        <v>0.10299999999999999</v>
      </c>
      <c r="R192" s="239">
        <f>Q192*H192</f>
        <v>0.92699999999999994</v>
      </c>
      <c r="S192" s="239">
        <v>0</v>
      </c>
      <c r="T192" s="240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41" t="s">
        <v>323</v>
      </c>
      <c r="AT192" s="241" t="s">
        <v>329</v>
      </c>
      <c r="AU192" s="241" t="s">
        <v>91</v>
      </c>
      <c r="AY192" s="19" t="s">
        <v>280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89</v>
      </c>
      <c r="BK192" s="242">
        <f>ROUND(I192*H192,2)</f>
        <v>0</v>
      </c>
      <c r="BL192" s="19" t="s">
        <v>286</v>
      </c>
      <c r="BM192" s="241" t="s">
        <v>4345</v>
      </c>
    </row>
    <row r="193" s="2" customFormat="1" ht="16.5" customHeight="1">
      <c r="A193" s="41"/>
      <c r="B193" s="42"/>
      <c r="C193" s="266" t="s">
        <v>497</v>
      </c>
      <c r="D193" s="266" t="s">
        <v>329</v>
      </c>
      <c r="E193" s="267" t="s">
        <v>4346</v>
      </c>
      <c r="F193" s="268" t="s">
        <v>4347</v>
      </c>
      <c r="G193" s="269" t="s">
        <v>431</v>
      </c>
      <c r="H193" s="270">
        <v>9</v>
      </c>
      <c r="I193" s="271"/>
      <c r="J193" s="272">
        <f>ROUND(I193*H193,2)</f>
        <v>0</v>
      </c>
      <c r="K193" s="268" t="s">
        <v>285</v>
      </c>
      <c r="L193" s="273"/>
      <c r="M193" s="274" t="s">
        <v>44</v>
      </c>
      <c r="N193" s="275" t="s">
        <v>53</v>
      </c>
      <c r="O193" s="87"/>
      <c r="P193" s="239">
        <f>O193*H193</f>
        <v>0</v>
      </c>
      <c r="Q193" s="239">
        <v>0.059999999999999998</v>
      </c>
      <c r="R193" s="239">
        <f>Q193*H193</f>
        <v>0.54000000000000004</v>
      </c>
      <c r="S193" s="239">
        <v>0</v>
      </c>
      <c r="T193" s="240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41" t="s">
        <v>323</v>
      </c>
      <c r="AT193" s="241" t="s">
        <v>329</v>
      </c>
      <c r="AU193" s="241" t="s">
        <v>91</v>
      </c>
      <c r="AY193" s="19" t="s">
        <v>280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9" t="s">
        <v>89</v>
      </c>
      <c r="BK193" s="242">
        <f>ROUND(I193*H193,2)</f>
        <v>0</v>
      </c>
      <c r="BL193" s="19" t="s">
        <v>286</v>
      </c>
      <c r="BM193" s="241" t="s">
        <v>4348</v>
      </c>
    </row>
    <row r="194" s="2" customFormat="1" ht="16.5" customHeight="1">
      <c r="A194" s="41"/>
      <c r="B194" s="42"/>
      <c r="C194" s="266" t="s">
        <v>501</v>
      </c>
      <c r="D194" s="266" t="s">
        <v>329</v>
      </c>
      <c r="E194" s="267" t="s">
        <v>4349</v>
      </c>
      <c r="F194" s="268" t="s">
        <v>4350</v>
      </c>
      <c r="G194" s="269" t="s">
        <v>431</v>
      </c>
      <c r="H194" s="270">
        <v>9</v>
      </c>
      <c r="I194" s="271"/>
      <c r="J194" s="272">
        <f>ROUND(I194*H194,2)</f>
        <v>0</v>
      </c>
      <c r="K194" s="268" t="s">
        <v>44</v>
      </c>
      <c r="L194" s="273"/>
      <c r="M194" s="274" t="s">
        <v>44</v>
      </c>
      <c r="N194" s="275" t="s">
        <v>53</v>
      </c>
      <c r="O194" s="87"/>
      <c r="P194" s="239">
        <f>O194*H194</f>
        <v>0</v>
      </c>
      <c r="Q194" s="239">
        <v>0.17000000000000001</v>
      </c>
      <c r="R194" s="239">
        <f>Q194*H194</f>
        <v>1.53</v>
      </c>
      <c r="S194" s="239">
        <v>0</v>
      </c>
      <c r="T194" s="24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41" t="s">
        <v>323</v>
      </c>
      <c r="AT194" s="241" t="s">
        <v>329</v>
      </c>
      <c r="AU194" s="241" t="s">
        <v>91</v>
      </c>
      <c r="AY194" s="19" t="s">
        <v>280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9" t="s">
        <v>89</v>
      </c>
      <c r="BK194" s="242">
        <f>ROUND(I194*H194,2)</f>
        <v>0</v>
      </c>
      <c r="BL194" s="19" t="s">
        <v>286</v>
      </c>
      <c r="BM194" s="241" t="s">
        <v>4351</v>
      </c>
    </row>
    <row r="195" s="2" customFormat="1" ht="24" customHeight="1">
      <c r="A195" s="41"/>
      <c r="B195" s="42"/>
      <c r="C195" s="266" t="s">
        <v>508</v>
      </c>
      <c r="D195" s="266" t="s">
        <v>329</v>
      </c>
      <c r="E195" s="267" t="s">
        <v>4352</v>
      </c>
      <c r="F195" s="268" t="s">
        <v>4353</v>
      </c>
      <c r="G195" s="269" t="s">
        <v>431</v>
      </c>
      <c r="H195" s="270">
        <v>9</v>
      </c>
      <c r="I195" s="271"/>
      <c r="J195" s="272">
        <f>ROUND(I195*H195,2)</f>
        <v>0</v>
      </c>
      <c r="K195" s="268" t="s">
        <v>285</v>
      </c>
      <c r="L195" s="273"/>
      <c r="M195" s="274" t="s">
        <v>44</v>
      </c>
      <c r="N195" s="275" t="s">
        <v>53</v>
      </c>
      <c r="O195" s="87"/>
      <c r="P195" s="239">
        <f>O195*H195</f>
        <v>0</v>
      </c>
      <c r="Q195" s="239">
        <v>0.0040000000000000001</v>
      </c>
      <c r="R195" s="239">
        <f>Q195*H195</f>
        <v>0.036000000000000004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323</v>
      </c>
      <c r="AT195" s="241" t="s">
        <v>329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286</v>
      </c>
      <c r="BM195" s="241" t="s">
        <v>4354</v>
      </c>
    </row>
    <row r="196" s="2" customFormat="1" ht="24" customHeight="1">
      <c r="A196" s="41"/>
      <c r="B196" s="42"/>
      <c r="C196" s="230" t="s">
        <v>516</v>
      </c>
      <c r="D196" s="230" t="s">
        <v>282</v>
      </c>
      <c r="E196" s="231" t="s">
        <v>4355</v>
      </c>
      <c r="F196" s="232" t="s">
        <v>4356</v>
      </c>
      <c r="G196" s="233" t="s">
        <v>431</v>
      </c>
      <c r="H196" s="234">
        <v>9</v>
      </c>
      <c r="I196" s="235"/>
      <c r="J196" s="236">
        <f>ROUND(I196*H196,2)</f>
        <v>0</v>
      </c>
      <c r="K196" s="232" t="s">
        <v>285</v>
      </c>
      <c r="L196" s="47"/>
      <c r="M196" s="237" t="s">
        <v>44</v>
      </c>
      <c r="N196" s="238" t="s">
        <v>53</v>
      </c>
      <c r="O196" s="87"/>
      <c r="P196" s="239">
        <f>O196*H196</f>
        <v>0</v>
      </c>
      <c r="Q196" s="239">
        <v>0.21734000000000001</v>
      </c>
      <c r="R196" s="239">
        <f>Q196*H196</f>
        <v>1.9560600000000001</v>
      </c>
      <c r="S196" s="239">
        <v>0</v>
      </c>
      <c r="T196" s="240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41" t="s">
        <v>286</v>
      </c>
      <c r="AT196" s="241" t="s">
        <v>282</v>
      </c>
      <c r="AU196" s="241" t="s">
        <v>91</v>
      </c>
      <c r="AY196" s="19" t="s">
        <v>280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9" t="s">
        <v>89</v>
      </c>
      <c r="BK196" s="242">
        <f>ROUND(I196*H196,2)</f>
        <v>0</v>
      </c>
      <c r="BL196" s="19" t="s">
        <v>286</v>
      </c>
      <c r="BM196" s="241" t="s">
        <v>4357</v>
      </c>
    </row>
    <row r="197" s="2" customFormat="1" ht="16.5" customHeight="1">
      <c r="A197" s="41"/>
      <c r="B197" s="42"/>
      <c r="C197" s="266" t="s">
        <v>521</v>
      </c>
      <c r="D197" s="266" t="s">
        <v>329</v>
      </c>
      <c r="E197" s="267" t="s">
        <v>4358</v>
      </c>
      <c r="F197" s="268" t="s">
        <v>4359</v>
      </c>
      <c r="G197" s="269" t="s">
        <v>431</v>
      </c>
      <c r="H197" s="270">
        <v>9</v>
      </c>
      <c r="I197" s="271"/>
      <c r="J197" s="272">
        <f>ROUND(I197*H197,2)</f>
        <v>0</v>
      </c>
      <c r="K197" s="268" t="s">
        <v>285</v>
      </c>
      <c r="L197" s="273"/>
      <c r="M197" s="274" t="s">
        <v>44</v>
      </c>
      <c r="N197" s="275" t="s">
        <v>53</v>
      </c>
      <c r="O197" s="87"/>
      <c r="P197" s="239">
        <f>O197*H197</f>
        <v>0</v>
      </c>
      <c r="Q197" s="239">
        <v>0.050599999999999999</v>
      </c>
      <c r="R197" s="239">
        <f>Q197*H197</f>
        <v>0.45539999999999997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323</v>
      </c>
      <c r="AT197" s="241" t="s">
        <v>329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286</v>
      </c>
      <c r="BM197" s="241" t="s">
        <v>4360</v>
      </c>
    </row>
    <row r="198" s="12" customFormat="1" ht="22.8" customHeight="1">
      <c r="A198" s="12"/>
      <c r="B198" s="214"/>
      <c r="C198" s="215"/>
      <c r="D198" s="216" t="s">
        <v>81</v>
      </c>
      <c r="E198" s="228" t="s">
        <v>328</v>
      </c>
      <c r="F198" s="228" t="s">
        <v>638</v>
      </c>
      <c r="G198" s="215"/>
      <c r="H198" s="215"/>
      <c r="I198" s="218"/>
      <c r="J198" s="229">
        <f>BK198</f>
        <v>0</v>
      </c>
      <c r="K198" s="215"/>
      <c r="L198" s="220"/>
      <c r="M198" s="221"/>
      <c r="N198" s="222"/>
      <c r="O198" s="222"/>
      <c r="P198" s="223">
        <f>SUM(P199:P248)</f>
        <v>0</v>
      </c>
      <c r="Q198" s="222"/>
      <c r="R198" s="223">
        <f>SUM(R199:R248)</f>
        <v>131.91739864000002</v>
      </c>
      <c r="S198" s="222"/>
      <c r="T198" s="224">
        <f>SUM(T199:T248)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5" t="s">
        <v>89</v>
      </c>
      <c r="AT198" s="226" t="s">
        <v>81</v>
      </c>
      <c r="AU198" s="226" t="s">
        <v>89</v>
      </c>
      <c r="AY198" s="225" t="s">
        <v>280</v>
      </c>
      <c r="BK198" s="227">
        <f>SUM(BK199:BK248)</f>
        <v>0</v>
      </c>
    </row>
    <row r="199" s="2" customFormat="1" ht="24" customHeight="1">
      <c r="A199" s="41"/>
      <c r="B199" s="42"/>
      <c r="C199" s="230" t="s">
        <v>526</v>
      </c>
      <c r="D199" s="230" t="s">
        <v>282</v>
      </c>
      <c r="E199" s="231" t="s">
        <v>4361</v>
      </c>
      <c r="F199" s="232" t="s">
        <v>4362</v>
      </c>
      <c r="G199" s="233" t="s">
        <v>431</v>
      </c>
      <c r="H199" s="234">
        <v>11</v>
      </c>
      <c r="I199" s="235"/>
      <c r="J199" s="236">
        <f>ROUND(I199*H199,2)</f>
        <v>0</v>
      </c>
      <c r="K199" s="232" t="s">
        <v>285</v>
      </c>
      <c r="L199" s="47"/>
      <c r="M199" s="237" t="s">
        <v>44</v>
      </c>
      <c r="N199" s="238" t="s">
        <v>53</v>
      </c>
      <c r="O199" s="87"/>
      <c r="P199" s="239">
        <f>O199*H199</f>
        <v>0</v>
      </c>
      <c r="Q199" s="239">
        <v>0.00069999999999999999</v>
      </c>
      <c r="R199" s="239">
        <f>Q199*H199</f>
        <v>0.0077000000000000002</v>
      </c>
      <c r="S199" s="239">
        <v>0</v>
      </c>
      <c r="T199" s="240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41" t="s">
        <v>286</v>
      </c>
      <c r="AT199" s="241" t="s">
        <v>282</v>
      </c>
      <c r="AU199" s="241" t="s">
        <v>91</v>
      </c>
      <c r="AY199" s="19" t="s">
        <v>280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9" t="s">
        <v>89</v>
      </c>
      <c r="BK199" s="242">
        <f>ROUND(I199*H199,2)</f>
        <v>0</v>
      </c>
      <c r="BL199" s="19" t="s">
        <v>286</v>
      </c>
      <c r="BM199" s="241" t="s">
        <v>4363</v>
      </c>
    </row>
    <row r="200" s="13" customFormat="1">
      <c r="A200" s="13"/>
      <c r="B200" s="243"/>
      <c r="C200" s="244"/>
      <c r="D200" s="245" t="s">
        <v>288</v>
      </c>
      <c r="E200" s="246" t="s">
        <v>44</v>
      </c>
      <c r="F200" s="247" t="s">
        <v>4364</v>
      </c>
      <c r="G200" s="244"/>
      <c r="H200" s="248">
        <v>3</v>
      </c>
      <c r="I200" s="249"/>
      <c r="J200" s="244"/>
      <c r="K200" s="244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288</v>
      </c>
      <c r="AU200" s="254" t="s">
        <v>91</v>
      </c>
      <c r="AV200" s="13" t="s">
        <v>91</v>
      </c>
      <c r="AW200" s="13" t="s">
        <v>42</v>
      </c>
      <c r="AX200" s="13" t="s">
        <v>82</v>
      </c>
      <c r="AY200" s="254" t="s">
        <v>280</v>
      </c>
    </row>
    <row r="201" s="13" customFormat="1">
      <c r="A201" s="13"/>
      <c r="B201" s="243"/>
      <c r="C201" s="244"/>
      <c r="D201" s="245" t="s">
        <v>288</v>
      </c>
      <c r="E201" s="246" t="s">
        <v>44</v>
      </c>
      <c r="F201" s="247" t="s">
        <v>4365</v>
      </c>
      <c r="G201" s="244"/>
      <c r="H201" s="248">
        <v>8</v>
      </c>
      <c r="I201" s="249"/>
      <c r="J201" s="244"/>
      <c r="K201" s="244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288</v>
      </c>
      <c r="AU201" s="254" t="s">
        <v>91</v>
      </c>
      <c r="AV201" s="13" t="s">
        <v>91</v>
      </c>
      <c r="AW201" s="13" t="s">
        <v>42</v>
      </c>
      <c r="AX201" s="13" t="s">
        <v>82</v>
      </c>
      <c r="AY201" s="254" t="s">
        <v>280</v>
      </c>
    </row>
    <row r="202" s="14" customFormat="1">
      <c r="A202" s="14"/>
      <c r="B202" s="255"/>
      <c r="C202" s="256"/>
      <c r="D202" s="245" t="s">
        <v>288</v>
      </c>
      <c r="E202" s="257" t="s">
        <v>44</v>
      </c>
      <c r="F202" s="258" t="s">
        <v>292</v>
      </c>
      <c r="G202" s="256"/>
      <c r="H202" s="259">
        <v>11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5" t="s">
        <v>288</v>
      </c>
      <c r="AU202" s="265" t="s">
        <v>91</v>
      </c>
      <c r="AV202" s="14" t="s">
        <v>286</v>
      </c>
      <c r="AW202" s="14" t="s">
        <v>42</v>
      </c>
      <c r="AX202" s="14" t="s">
        <v>89</v>
      </c>
      <c r="AY202" s="265" t="s">
        <v>280</v>
      </c>
    </row>
    <row r="203" s="2" customFormat="1" ht="24" customHeight="1">
      <c r="A203" s="41"/>
      <c r="B203" s="42"/>
      <c r="C203" s="266" t="s">
        <v>531</v>
      </c>
      <c r="D203" s="266" t="s">
        <v>329</v>
      </c>
      <c r="E203" s="267" t="s">
        <v>4366</v>
      </c>
      <c r="F203" s="268" t="s">
        <v>4367</v>
      </c>
      <c r="G203" s="269" t="s">
        <v>431</v>
      </c>
      <c r="H203" s="270">
        <v>1</v>
      </c>
      <c r="I203" s="271"/>
      <c r="J203" s="272">
        <f>ROUND(I203*H203,2)</f>
        <v>0</v>
      </c>
      <c r="K203" s="268" t="s">
        <v>285</v>
      </c>
      <c r="L203" s="273"/>
      <c r="M203" s="274" t="s">
        <v>44</v>
      </c>
      <c r="N203" s="275" t="s">
        <v>53</v>
      </c>
      <c r="O203" s="87"/>
      <c r="P203" s="239">
        <f>O203*H203</f>
        <v>0</v>
      </c>
      <c r="Q203" s="239">
        <v>0.0035000000000000001</v>
      </c>
      <c r="R203" s="239">
        <f>Q203*H203</f>
        <v>0.0035000000000000001</v>
      </c>
      <c r="S203" s="239">
        <v>0</v>
      </c>
      <c r="T203" s="240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1" t="s">
        <v>323</v>
      </c>
      <c r="AT203" s="241" t="s">
        <v>329</v>
      </c>
      <c r="AU203" s="241" t="s">
        <v>91</v>
      </c>
      <c r="AY203" s="19" t="s">
        <v>280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89</v>
      </c>
      <c r="BK203" s="242">
        <f>ROUND(I203*H203,2)</f>
        <v>0</v>
      </c>
      <c r="BL203" s="19" t="s">
        <v>286</v>
      </c>
      <c r="BM203" s="241" t="s">
        <v>4368</v>
      </c>
    </row>
    <row r="204" s="2" customFormat="1" ht="16.5" customHeight="1">
      <c r="A204" s="41"/>
      <c r="B204" s="42"/>
      <c r="C204" s="266" t="s">
        <v>536</v>
      </c>
      <c r="D204" s="266" t="s">
        <v>329</v>
      </c>
      <c r="E204" s="267" t="s">
        <v>4369</v>
      </c>
      <c r="F204" s="268" t="s">
        <v>4370</v>
      </c>
      <c r="G204" s="269" t="s">
        <v>431</v>
      </c>
      <c r="H204" s="270">
        <v>2</v>
      </c>
      <c r="I204" s="271"/>
      <c r="J204" s="272">
        <f>ROUND(I204*H204,2)</f>
        <v>0</v>
      </c>
      <c r="K204" s="268" t="s">
        <v>285</v>
      </c>
      <c r="L204" s="273"/>
      <c r="M204" s="274" t="s">
        <v>44</v>
      </c>
      <c r="N204" s="275" t="s">
        <v>53</v>
      </c>
      <c r="O204" s="87"/>
      <c r="P204" s="239">
        <f>O204*H204</f>
        <v>0</v>
      </c>
      <c r="Q204" s="239">
        <v>0.0016999999999999999</v>
      </c>
      <c r="R204" s="239">
        <f>Q204*H204</f>
        <v>0.0033999999999999998</v>
      </c>
      <c r="S204" s="239">
        <v>0</v>
      </c>
      <c r="T204" s="240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41" t="s">
        <v>323</v>
      </c>
      <c r="AT204" s="241" t="s">
        <v>329</v>
      </c>
      <c r="AU204" s="241" t="s">
        <v>91</v>
      </c>
      <c r="AY204" s="19" t="s">
        <v>280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89</v>
      </c>
      <c r="BK204" s="242">
        <f>ROUND(I204*H204,2)</f>
        <v>0</v>
      </c>
      <c r="BL204" s="19" t="s">
        <v>286</v>
      </c>
      <c r="BM204" s="241" t="s">
        <v>4371</v>
      </c>
    </row>
    <row r="205" s="2" customFormat="1" ht="24" customHeight="1">
      <c r="A205" s="41"/>
      <c r="B205" s="42"/>
      <c r="C205" s="230" t="s">
        <v>541</v>
      </c>
      <c r="D205" s="230" t="s">
        <v>282</v>
      </c>
      <c r="E205" s="231" t="s">
        <v>4372</v>
      </c>
      <c r="F205" s="232" t="s">
        <v>4373</v>
      </c>
      <c r="G205" s="233" t="s">
        <v>431</v>
      </c>
      <c r="H205" s="234">
        <v>5</v>
      </c>
      <c r="I205" s="235"/>
      <c r="J205" s="236">
        <f>ROUND(I205*H205,2)</f>
        <v>0</v>
      </c>
      <c r="K205" s="232" t="s">
        <v>285</v>
      </c>
      <c r="L205" s="47"/>
      <c r="M205" s="237" t="s">
        <v>44</v>
      </c>
      <c r="N205" s="238" t="s">
        <v>53</v>
      </c>
      <c r="O205" s="87"/>
      <c r="P205" s="239">
        <f>O205*H205</f>
        <v>0</v>
      </c>
      <c r="Q205" s="239">
        <v>0.11241</v>
      </c>
      <c r="R205" s="239">
        <f>Q205*H205</f>
        <v>0.56204999999999994</v>
      </c>
      <c r="S205" s="239">
        <v>0</v>
      </c>
      <c r="T205" s="240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1" t="s">
        <v>286</v>
      </c>
      <c r="AT205" s="241" t="s">
        <v>282</v>
      </c>
      <c r="AU205" s="241" t="s">
        <v>91</v>
      </c>
      <c r="AY205" s="19" t="s">
        <v>280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89</v>
      </c>
      <c r="BK205" s="242">
        <f>ROUND(I205*H205,2)</f>
        <v>0</v>
      </c>
      <c r="BL205" s="19" t="s">
        <v>286</v>
      </c>
      <c r="BM205" s="241" t="s">
        <v>4374</v>
      </c>
    </row>
    <row r="206" s="13" customFormat="1">
      <c r="A206" s="13"/>
      <c r="B206" s="243"/>
      <c r="C206" s="244"/>
      <c r="D206" s="245" t="s">
        <v>288</v>
      </c>
      <c r="E206" s="246" t="s">
        <v>44</v>
      </c>
      <c r="F206" s="247" t="s">
        <v>4375</v>
      </c>
      <c r="G206" s="244"/>
      <c r="H206" s="248">
        <v>1</v>
      </c>
      <c r="I206" s="249"/>
      <c r="J206" s="244"/>
      <c r="K206" s="244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288</v>
      </c>
      <c r="AU206" s="254" t="s">
        <v>91</v>
      </c>
      <c r="AV206" s="13" t="s">
        <v>91</v>
      </c>
      <c r="AW206" s="13" t="s">
        <v>42</v>
      </c>
      <c r="AX206" s="13" t="s">
        <v>82</v>
      </c>
      <c r="AY206" s="254" t="s">
        <v>280</v>
      </c>
    </row>
    <row r="207" s="13" customFormat="1">
      <c r="A207" s="13"/>
      <c r="B207" s="243"/>
      <c r="C207" s="244"/>
      <c r="D207" s="245" t="s">
        <v>288</v>
      </c>
      <c r="E207" s="246" t="s">
        <v>44</v>
      </c>
      <c r="F207" s="247" t="s">
        <v>4376</v>
      </c>
      <c r="G207" s="244"/>
      <c r="H207" s="248">
        <v>4</v>
      </c>
      <c r="I207" s="249"/>
      <c r="J207" s="244"/>
      <c r="K207" s="244"/>
      <c r="L207" s="250"/>
      <c r="M207" s="251"/>
      <c r="N207" s="252"/>
      <c r="O207" s="252"/>
      <c r="P207" s="252"/>
      <c r="Q207" s="252"/>
      <c r="R207" s="252"/>
      <c r="S207" s="252"/>
      <c r="T207" s="25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4" t="s">
        <v>288</v>
      </c>
      <c r="AU207" s="254" t="s">
        <v>91</v>
      </c>
      <c r="AV207" s="13" t="s">
        <v>91</v>
      </c>
      <c r="AW207" s="13" t="s">
        <v>42</v>
      </c>
      <c r="AX207" s="13" t="s">
        <v>82</v>
      </c>
      <c r="AY207" s="254" t="s">
        <v>280</v>
      </c>
    </row>
    <row r="208" s="14" customFormat="1">
      <c r="A208" s="14"/>
      <c r="B208" s="255"/>
      <c r="C208" s="256"/>
      <c r="D208" s="245" t="s">
        <v>288</v>
      </c>
      <c r="E208" s="257" t="s">
        <v>44</v>
      </c>
      <c r="F208" s="258" t="s">
        <v>292</v>
      </c>
      <c r="G208" s="256"/>
      <c r="H208" s="259">
        <v>5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5" t="s">
        <v>288</v>
      </c>
      <c r="AU208" s="265" t="s">
        <v>91</v>
      </c>
      <c r="AV208" s="14" t="s">
        <v>286</v>
      </c>
      <c r="AW208" s="14" t="s">
        <v>42</v>
      </c>
      <c r="AX208" s="14" t="s">
        <v>89</v>
      </c>
      <c r="AY208" s="265" t="s">
        <v>280</v>
      </c>
    </row>
    <row r="209" s="2" customFormat="1" ht="16.5" customHeight="1">
      <c r="A209" s="41"/>
      <c r="B209" s="42"/>
      <c r="C209" s="266" t="s">
        <v>546</v>
      </c>
      <c r="D209" s="266" t="s">
        <v>329</v>
      </c>
      <c r="E209" s="267" t="s">
        <v>4377</v>
      </c>
      <c r="F209" s="268" t="s">
        <v>4378</v>
      </c>
      <c r="G209" s="269" t="s">
        <v>431</v>
      </c>
      <c r="H209" s="270">
        <v>5</v>
      </c>
      <c r="I209" s="271"/>
      <c r="J209" s="272">
        <f>ROUND(I209*H209,2)</f>
        <v>0</v>
      </c>
      <c r="K209" s="268" t="s">
        <v>285</v>
      </c>
      <c r="L209" s="273"/>
      <c r="M209" s="274" t="s">
        <v>44</v>
      </c>
      <c r="N209" s="275" t="s">
        <v>53</v>
      </c>
      <c r="O209" s="87"/>
      <c r="P209" s="239">
        <f>O209*H209</f>
        <v>0</v>
      </c>
      <c r="Q209" s="239">
        <v>0.0061000000000000004</v>
      </c>
      <c r="R209" s="239">
        <f>Q209*H209</f>
        <v>0.030500000000000003</v>
      </c>
      <c r="S209" s="239">
        <v>0</v>
      </c>
      <c r="T209" s="240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1" t="s">
        <v>323</v>
      </c>
      <c r="AT209" s="241" t="s">
        <v>329</v>
      </c>
      <c r="AU209" s="241" t="s">
        <v>91</v>
      </c>
      <c r="AY209" s="19" t="s">
        <v>280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89</v>
      </c>
      <c r="BK209" s="242">
        <f>ROUND(I209*H209,2)</f>
        <v>0</v>
      </c>
      <c r="BL209" s="19" t="s">
        <v>286</v>
      </c>
      <c r="BM209" s="241" t="s">
        <v>4379</v>
      </c>
    </row>
    <row r="210" s="2" customFormat="1" ht="48" customHeight="1">
      <c r="A210" s="41"/>
      <c r="B210" s="42"/>
      <c r="C210" s="230" t="s">
        <v>551</v>
      </c>
      <c r="D210" s="230" t="s">
        <v>282</v>
      </c>
      <c r="E210" s="231" t="s">
        <v>2085</v>
      </c>
      <c r="F210" s="232" t="s">
        <v>2086</v>
      </c>
      <c r="G210" s="233" t="s">
        <v>218</v>
      </c>
      <c r="H210" s="234">
        <v>425.5</v>
      </c>
      <c r="I210" s="235"/>
      <c r="J210" s="236">
        <f>ROUND(I210*H210,2)</f>
        <v>0</v>
      </c>
      <c r="K210" s="232" t="s">
        <v>285</v>
      </c>
      <c r="L210" s="47"/>
      <c r="M210" s="237" t="s">
        <v>44</v>
      </c>
      <c r="N210" s="238" t="s">
        <v>53</v>
      </c>
      <c r="O210" s="87"/>
      <c r="P210" s="239">
        <f>O210*H210</f>
        <v>0</v>
      </c>
      <c r="Q210" s="239">
        <v>0.1295</v>
      </c>
      <c r="R210" s="239">
        <f>Q210*H210</f>
        <v>55.102250000000005</v>
      </c>
      <c r="S210" s="239">
        <v>0</v>
      </c>
      <c r="T210" s="240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41" t="s">
        <v>286</v>
      </c>
      <c r="AT210" s="241" t="s">
        <v>282</v>
      </c>
      <c r="AU210" s="241" t="s">
        <v>91</v>
      </c>
      <c r="AY210" s="19" t="s">
        <v>280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9" t="s">
        <v>89</v>
      </c>
      <c r="BK210" s="242">
        <f>ROUND(I210*H210,2)</f>
        <v>0</v>
      </c>
      <c r="BL210" s="19" t="s">
        <v>286</v>
      </c>
      <c r="BM210" s="241" t="s">
        <v>4380</v>
      </c>
    </row>
    <row r="211" s="2" customFormat="1">
      <c r="A211" s="41"/>
      <c r="B211" s="42"/>
      <c r="C211" s="43"/>
      <c r="D211" s="245" t="s">
        <v>360</v>
      </c>
      <c r="E211" s="43"/>
      <c r="F211" s="276" t="s">
        <v>4381</v>
      </c>
      <c r="G211" s="43"/>
      <c r="H211" s="43"/>
      <c r="I211" s="150"/>
      <c r="J211" s="43"/>
      <c r="K211" s="43"/>
      <c r="L211" s="47"/>
      <c r="M211" s="277"/>
      <c r="N211" s="278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9" t="s">
        <v>360</v>
      </c>
      <c r="AU211" s="19" t="s">
        <v>91</v>
      </c>
    </row>
    <row r="212" s="13" customFormat="1">
      <c r="A212" s="13"/>
      <c r="B212" s="243"/>
      <c r="C212" s="244"/>
      <c r="D212" s="245" t="s">
        <v>288</v>
      </c>
      <c r="E212" s="246" t="s">
        <v>44</v>
      </c>
      <c r="F212" s="247" t="s">
        <v>4382</v>
      </c>
      <c r="G212" s="244"/>
      <c r="H212" s="248">
        <v>425.5</v>
      </c>
      <c r="I212" s="249"/>
      <c r="J212" s="244"/>
      <c r="K212" s="244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288</v>
      </c>
      <c r="AU212" s="254" t="s">
        <v>91</v>
      </c>
      <c r="AV212" s="13" t="s">
        <v>91</v>
      </c>
      <c r="AW212" s="13" t="s">
        <v>42</v>
      </c>
      <c r="AX212" s="13" t="s">
        <v>89</v>
      </c>
      <c r="AY212" s="254" t="s">
        <v>280</v>
      </c>
    </row>
    <row r="213" s="2" customFormat="1" ht="16.5" customHeight="1">
      <c r="A213" s="41"/>
      <c r="B213" s="42"/>
      <c r="C213" s="266" t="s">
        <v>556</v>
      </c>
      <c r="D213" s="266" t="s">
        <v>329</v>
      </c>
      <c r="E213" s="267" t="s">
        <v>2089</v>
      </c>
      <c r="F213" s="268" t="s">
        <v>2090</v>
      </c>
      <c r="G213" s="269" t="s">
        <v>218</v>
      </c>
      <c r="H213" s="270">
        <v>429.755</v>
      </c>
      <c r="I213" s="271"/>
      <c r="J213" s="272">
        <f>ROUND(I213*H213,2)</f>
        <v>0</v>
      </c>
      <c r="K213" s="268" t="s">
        <v>285</v>
      </c>
      <c r="L213" s="273"/>
      <c r="M213" s="274" t="s">
        <v>44</v>
      </c>
      <c r="N213" s="275" t="s">
        <v>53</v>
      </c>
      <c r="O213" s="87"/>
      <c r="P213" s="239">
        <f>O213*H213</f>
        <v>0</v>
      </c>
      <c r="Q213" s="239">
        <v>0.044999999999999998</v>
      </c>
      <c r="R213" s="239">
        <f>Q213*H213</f>
        <v>19.338974999999998</v>
      </c>
      <c r="S213" s="239">
        <v>0</v>
      </c>
      <c r="T213" s="240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41" t="s">
        <v>323</v>
      </c>
      <c r="AT213" s="241" t="s">
        <v>329</v>
      </c>
      <c r="AU213" s="241" t="s">
        <v>91</v>
      </c>
      <c r="AY213" s="19" t="s">
        <v>280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9" t="s">
        <v>89</v>
      </c>
      <c r="BK213" s="242">
        <f>ROUND(I213*H213,2)</f>
        <v>0</v>
      </c>
      <c r="BL213" s="19" t="s">
        <v>286</v>
      </c>
      <c r="BM213" s="241" t="s">
        <v>4383</v>
      </c>
    </row>
    <row r="214" s="13" customFormat="1">
      <c r="A214" s="13"/>
      <c r="B214" s="243"/>
      <c r="C214" s="244"/>
      <c r="D214" s="245" t="s">
        <v>288</v>
      </c>
      <c r="E214" s="244"/>
      <c r="F214" s="247" t="s">
        <v>4384</v>
      </c>
      <c r="G214" s="244"/>
      <c r="H214" s="248">
        <v>429.755</v>
      </c>
      <c r="I214" s="249"/>
      <c r="J214" s="244"/>
      <c r="K214" s="244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288</v>
      </c>
      <c r="AU214" s="254" t="s">
        <v>91</v>
      </c>
      <c r="AV214" s="13" t="s">
        <v>91</v>
      </c>
      <c r="AW214" s="13" t="s">
        <v>4</v>
      </c>
      <c r="AX214" s="13" t="s">
        <v>89</v>
      </c>
      <c r="AY214" s="254" t="s">
        <v>280</v>
      </c>
    </row>
    <row r="215" s="2" customFormat="1" ht="48" customHeight="1">
      <c r="A215" s="41"/>
      <c r="B215" s="42"/>
      <c r="C215" s="230" t="s">
        <v>561</v>
      </c>
      <c r="D215" s="230" t="s">
        <v>282</v>
      </c>
      <c r="E215" s="231" t="s">
        <v>4385</v>
      </c>
      <c r="F215" s="232" t="s">
        <v>4386</v>
      </c>
      <c r="G215" s="233" t="s">
        <v>218</v>
      </c>
      <c r="H215" s="234">
        <v>44</v>
      </c>
      <c r="I215" s="235"/>
      <c r="J215" s="236">
        <f>ROUND(I215*H215,2)</f>
        <v>0</v>
      </c>
      <c r="K215" s="232" t="s">
        <v>285</v>
      </c>
      <c r="L215" s="47"/>
      <c r="M215" s="237" t="s">
        <v>44</v>
      </c>
      <c r="N215" s="238" t="s">
        <v>53</v>
      </c>
      <c r="O215" s="87"/>
      <c r="P215" s="239">
        <f>O215*H215</f>
        <v>0</v>
      </c>
      <c r="Q215" s="239">
        <v>0.14066999999999999</v>
      </c>
      <c r="R215" s="239">
        <f>Q215*H215</f>
        <v>6.1894799999999996</v>
      </c>
      <c r="S215" s="239">
        <v>0</v>
      </c>
      <c r="T215" s="240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41" t="s">
        <v>286</v>
      </c>
      <c r="AT215" s="241" t="s">
        <v>282</v>
      </c>
      <c r="AU215" s="241" t="s">
        <v>91</v>
      </c>
      <c r="AY215" s="19" t="s">
        <v>280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9" t="s">
        <v>89</v>
      </c>
      <c r="BK215" s="242">
        <f>ROUND(I215*H215,2)</f>
        <v>0</v>
      </c>
      <c r="BL215" s="19" t="s">
        <v>286</v>
      </c>
      <c r="BM215" s="241" t="s">
        <v>4387</v>
      </c>
    </row>
    <row r="216" s="2" customFormat="1">
      <c r="A216" s="41"/>
      <c r="B216" s="42"/>
      <c r="C216" s="43"/>
      <c r="D216" s="245" t="s">
        <v>360</v>
      </c>
      <c r="E216" s="43"/>
      <c r="F216" s="276" t="s">
        <v>4388</v>
      </c>
      <c r="G216" s="43"/>
      <c r="H216" s="43"/>
      <c r="I216" s="150"/>
      <c r="J216" s="43"/>
      <c r="K216" s="43"/>
      <c r="L216" s="47"/>
      <c r="M216" s="277"/>
      <c r="N216" s="278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19" t="s">
        <v>360</v>
      </c>
      <c r="AU216" s="19" t="s">
        <v>91</v>
      </c>
    </row>
    <row r="217" s="13" customFormat="1">
      <c r="A217" s="13"/>
      <c r="B217" s="243"/>
      <c r="C217" s="244"/>
      <c r="D217" s="245" t="s">
        <v>288</v>
      </c>
      <c r="E217" s="246" t="s">
        <v>44</v>
      </c>
      <c r="F217" s="247" t="s">
        <v>4221</v>
      </c>
      <c r="G217" s="244"/>
      <c r="H217" s="248">
        <v>44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288</v>
      </c>
      <c r="AU217" s="254" t="s">
        <v>91</v>
      </c>
      <c r="AV217" s="13" t="s">
        <v>91</v>
      </c>
      <c r="AW217" s="13" t="s">
        <v>42</v>
      </c>
      <c r="AX217" s="13" t="s">
        <v>89</v>
      </c>
      <c r="AY217" s="254" t="s">
        <v>280</v>
      </c>
    </row>
    <row r="218" s="2" customFormat="1" ht="36" customHeight="1">
      <c r="A218" s="41"/>
      <c r="B218" s="42"/>
      <c r="C218" s="230" t="s">
        <v>566</v>
      </c>
      <c r="D218" s="230" t="s">
        <v>282</v>
      </c>
      <c r="E218" s="231" t="s">
        <v>4389</v>
      </c>
      <c r="F218" s="232" t="s">
        <v>4390</v>
      </c>
      <c r="G218" s="233" t="s">
        <v>218</v>
      </c>
      <c r="H218" s="234">
        <v>380</v>
      </c>
      <c r="I218" s="235"/>
      <c r="J218" s="236">
        <f>ROUND(I218*H218,2)</f>
        <v>0</v>
      </c>
      <c r="K218" s="232" t="s">
        <v>285</v>
      </c>
      <c r="L218" s="47"/>
      <c r="M218" s="237" t="s">
        <v>44</v>
      </c>
      <c r="N218" s="238" t="s">
        <v>53</v>
      </c>
      <c r="O218" s="87"/>
      <c r="P218" s="239">
        <f>O218*H218</f>
        <v>0</v>
      </c>
      <c r="Q218" s="239">
        <v>1.0000000000000001E-05</v>
      </c>
      <c r="R218" s="239">
        <f>Q218*H218</f>
        <v>0.0038000000000000004</v>
      </c>
      <c r="S218" s="239">
        <v>0</v>
      </c>
      <c r="T218" s="240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41" t="s">
        <v>286</v>
      </c>
      <c r="AT218" s="241" t="s">
        <v>282</v>
      </c>
      <c r="AU218" s="241" t="s">
        <v>91</v>
      </c>
      <c r="AY218" s="19" t="s">
        <v>280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9" t="s">
        <v>89</v>
      </c>
      <c r="BK218" s="242">
        <f>ROUND(I218*H218,2)</f>
        <v>0</v>
      </c>
      <c r="BL218" s="19" t="s">
        <v>286</v>
      </c>
      <c r="BM218" s="241" t="s">
        <v>4391</v>
      </c>
    </row>
    <row r="219" s="13" customFormat="1">
      <c r="A219" s="13"/>
      <c r="B219" s="243"/>
      <c r="C219" s="244"/>
      <c r="D219" s="245" t="s">
        <v>288</v>
      </c>
      <c r="E219" s="246" t="s">
        <v>44</v>
      </c>
      <c r="F219" s="247" t="s">
        <v>4392</v>
      </c>
      <c r="G219" s="244"/>
      <c r="H219" s="248">
        <v>380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288</v>
      </c>
      <c r="AU219" s="254" t="s">
        <v>91</v>
      </c>
      <c r="AV219" s="13" t="s">
        <v>91</v>
      </c>
      <c r="AW219" s="13" t="s">
        <v>42</v>
      </c>
      <c r="AX219" s="13" t="s">
        <v>89</v>
      </c>
      <c r="AY219" s="254" t="s">
        <v>280</v>
      </c>
    </row>
    <row r="220" s="2" customFormat="1" ht="36" customHeight="1">
      <c r="A220" s="41"/>
      <c r="B220" s="42"/>
      <c r="C220" s="230" t="s">
        <v>571</v>
      </c>
      <c r="D220" s="230" t="s">
        <v>282</v>
      </c>
      <c r="E220" s="231" t="s">
        <v>4393</v>
      </c>
      <c r="F220" s="232" t="s">
        <v>4394</v>
      </c>
      <c r="G220" s="233" t="s">
        <v>218</v>
      </c>
      <c r="H220" s="234">
        <v>380</v>
      </c>
      <c r="I220" s="235"/>
      <c r="J220" s="236">
        <f>ROUND(I220*H220,2)</f>
        <v>0</v>
      </c>
      <c r="K220" s="232" t="s">
        <v>285</v>
      </c>
      <c r="L220" s="47"/>
      <c r="M220" s="237" t="s">
        <v>44</v>
      </c>
      <c r="N220" s="238" t="s">
        <v>53</v>
      </c>
      <c r="O220" s="87"/>
      <c r="P220" s="239">
        <f>O220*H220</f>
        <v>0</v>
      </c>
      <c r="Q220" s="239">
        <v>1.0000000000000001E-05</v>
      </c>
      <c r="R220" s="239">
        <f>Q220*H220</f>
        <v>0.0038000000000000004</v>
      </c>
      <c r="S220" s="239">
        <v>0</v>
      </c>
      <c r="T220" s="240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41" t="s">
        <v>286</v>
      </c>
      <c r="AT220" s="241" t="s">
        <v>282</v>
      </c>
      <c r="AU220" s="241" t="s">
        <v>91</v>
      </c>
      <c r="AY220" s="19" t="s">
        <v>280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9" t="s">
        <v>89</v>
      </c>
      <c r="BK220" s="242">
        <f>ROUND(I220*H220,2)</f>
        <v>0</v>
      </c>
      <c r="BL220" s="19" t="s">
        <v>286</v>
      </c>
      <c r="BM220" s="241" t="s">
        <v>4395</v>
      </c>
    </row>
    <row r="221" s="13" customFormat="1">
      <c r="A221" s="13"/>
      <c r="B221" s="243"/>
      <c r="C221" s="244"/>
      <c r="D221" s="245" t="s">
        <v>288</v>
      </c>
      <c r="E221" s="246" t="s">
        <v>44</v>
      </c>
      <c r="F221" s="247" t="s">
        <v>4392</v>
      </c>
      <c r="G221" s="244"/>
      <c r="H221" s="248">
        <v>380</v>
      </c>
      <c r="I221" s="249"/>
      <c r="J221" s="244"/>
      <c r="K221" s="244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288</v>
      </c>
      <c r="AU221" s="254" t="s">
        <v>91</v>
      </c>
      <c r="AV221" s="13" t="s">
        <v>91</v>
      </c>
      <c r="AW221" s="13" t="s">
        <v>42</v>
      </c>
      <c r="AX221" s="13" t="s">
        <v>89</v>
      </c>
      <c r="AY221" s="254" t="s">
        <v>280</v>
      </c>
    </row>
    <row r="222" s="2" customFormat="1" ht="48" customHeight="1">
      <c r="A222" s="41"/>
      <c r="B222" s="42"/>
      <c r="C222" s="230" t="s">
        <v>576</v>
      </c>
      <c r="D222" s="230" t="s">
        <v>282</v>
      </c>
      <c r="E222" s="231" t="s">
        <v>4396</v>
      </c>
      <c r="F222" s="232" t="s">
        <v>4397</v>
      </c>
      <c r="G222" s="233" t="s">
        <v>218</v>
      </c>
      <c r="H222" s="234">
        <v>380</v>
      </c>
      <c r="I222" s="235"/>
      <c r="J222" s="236">
        <f>ROUND(I222*H222,2)</f>
        <v>0</v>
      </c>
      <c r="K222" s="232" t="s">
        <v>285</v>
      </c>
      <c r="L222" s="47"/>
      <c r="M222" s="237" t="s">
        <v>44</v>
      </c>
      <c r="N222" s="238" t="s">
        <v>53</v>
      </c>
      <c r="O222" s="87"/>
      <c r="P222" s="239">
        <f>O222*H222</f>
        <v>0</v>
      </c>
      <c r="Q222" s="239">
        <v>0.00018000000000000001</v>
      </c>
      <c r="R222" s="239">
        <f>Q222*H222</f>
        <v>0.068400000000000002</v>
      </c>
      <c r="S222" s="239">
        <v>0</v>
      </c>
      <c r="T222" s="240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41" t="s">
        <v>286</v>
      </c>
      <c r="AT222" s="241" t="s">
        <v>282</v>
      </c>
      <c r="AU222" s="241" t="s">
        <v>91</v>
      </c>
      <c r="AY222" s="19" t="s">
        <v>280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9" t="s">
        <v>89</v>
      </c>
      <c r="BK222" s="242">
        <f>ROUND(I222*H222,2)</f>
        <v>0</v>
      </c>
      <c r="BL222" s="19" t="s">
        <v>286</v>
      </c>
      <c r="BM222" s="241" t="s">
        <v>4398</v>
      </c>
    </row>
    <row r="223" s="2" customFormat="1" ht="24" customHeight="1">
      <c r="A223" s="41"/>
      <c r="B223" s="42"/>
      <c r="C223" s="230" t="s">
        <v>581</v>
      </c>
      <c r="D223" s="230" t="s">
        <v>282</v>
      </c>
      <c r="E223" s="231" t="s">
        <v>4399</v>
      </c>
      <c r="F223" s="232" t="s">
        <v>4400</v>
      </c>
      <c r="G223" s="233" t="s">
        <v>319</v>
      </c>
      <c r="H223" s="234">
        <v>0.98299999999999998</v>
      </c>
      <c r="I223" s="235"/>
      <c r="J223" s="236">
        <f>ROUND(I223*H223,2)</f>
        <v>0</v>
      </c>
      <c r="K223" s="232" t="s">
        <v>285</v>
      </c>
      <c r="L223" s="47"/>
      <c r="M223" s="237" t="s">
        <v>44</v>
      </c>
      <c r="N223" s="238" t="s">
        <v>53</v>
      </c>
      <c r="O223" s="87"/>
      <c r="P223" s="239">
        <f>O223*H223</f>
        <v>0</v>
      </c>
      <c r="Q223" s="239">
        <v>1.01508</v>
      </c>
      <c r="R223" s="239">
        <f>Q223*H223</f>
        <v>0.99782364000000001</v>
      </c>
      <c r="S223" s="239">
        <v>0</v>
      </c>
      <c r="T223" s="240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41" t="s">
        <v>286</v>
      </c>
      <c r="AT223" s="241" t="s">
        <v>282</v>
      </c>
      <c r="AU223" s="241" t="s">
        <v>91</v>
      </c>
      <c r="AY223" s="19" t="s">
        <v>280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9" t="s">
        <v>89</v>
      </c>
      <c r="BK223" s="242">
        <f>ROUND(I223*H223,2)</f>
        <v>0</v>
      </c>
      <c r="BL223" s="19" t="s">
        <v>286</v>
      </c>
      <c r="BM223" s="241" t="s">
        <v>4401</v>
      </c>
    </row>
    <row r="224" s="2" customFormat="1">
      <c r="A224" s="41"/>
      <c r="B224" s="42"/>
      <c r="C224" s="43"/>
      <c r="D224" s="245" t="s">
        <v>360</v>
      </c>
      <c r="E224" s="43"/>
      <c r="F224" s="276" t="s">
        <v>4402</v>
      </c>
      <c r="G224" s="43"/>
      <c r="H224" s="43"/>
      <c r="I224" s="150"/>
      <c r="J224" s="43"/>
      <c r="K224" s="43"/>
      <c r="L224" s="47"/>
      <c r="M224" s="277"/>
      <c r="N224" s="278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360</v>
      </c>
      <c r="AU224" s="19" t="s">
        <v>91</v>
      </c>
    </row>
    <row r="225" s="13" customFormat="1">
      <c r="A225" s="13"/>
      <c r="B225" s="243"/>
      <c r="C225" s="244"/>
      <c r="D225" s="245" t="s">
        <v>288</v>
      </c>
      <c r="E225" s="246" t="s">
        <v>44</v>
      </c>
      <c r="F225" s="247" t="s">
        <v>4403</v>
      </c>
      <c r="G225" s="244"/>
      <c r="H225" s="248">
        <v>0.98299999999999998</v>
      </c>
      <c r="I225" s="249"/>
      <c r="J225" s="244"/>
      <c r="K225" s="244"/>
      <c r="L225" s="250"/>
      <c r="M225" s="251"/>
      <c r="N225" s="252"/>
      <c r="O225" s="252"/>
      <c r="P225" s="252"/>
      <c r="Q225" s="252"/>
      <c r="R225" s="252"/>
      <c r="S225" s="252"/>
      <c r="T225" s="25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4" t="s">
        <v>288</v>
      </c>
      <c r="AU225" s="254" t="s">
        <v>91</v>
      </c>
      <c r="AV225" s="13" t="s">
        <v>91</v>
      </c>
      <c r="AW225" s="13" t="s">
        <v>42</v>
      </c>
      <c r="AX225" s="13" t="s">
        <v>89</v>
      </c>
      <c r="AY225" s="254" t="s">
        <v>280</v>
      </c>
    </row>
    <row r="226" s="2" customFormat="1" ht="16.5" customHeight="1">
      <c r="A226" s="41"/>
      <c r="B226" s="42"/>
      <c r="C226" s="230" t="s">
        <v>586</v>
      </c>
      <c r="D226" s="230" t="s">
        <v>282</v>
      </c>
      <c r="E226" s="231" t="s">
        <v>4404</v>
      </c>
      <c r="F226" s="232" t="s">
        <v>4405</v>
      </c>
      <c r="G226" s="233" t="s">
        <v>201</v>
      </c>
      <c r="H226" s="234">
        <v>317</v>
      </c>
      <c r="I226" s="235"/>
      <c r="J226" s="236">
        <f>ROUND(I226*H226,2)</f>
        <v>0</v>
      </c>
      <c r="K226" s="232" t="s">
        <v>44</v>
      </c>
      <c r="L226" s="47"/>
      <c r="M226" s="237" t="s">
        <v>44</v>
      </c>
      <c r="N226" s="238" t="s">
        <v>53</v>
      </c>
      <c r="O226" s="87"/>
      <c r="P226" s="239">
        <f>O226*H226</f>
        <v>0</v>
      </c>
      <c r="Q226" s="239">
        <v>0</v>
      </c>
      <c r="R226" s="239">
        <f>Q226*H226</f>
        <v>0</v>
      </c>
      <c r="S226" s="239">
        <v>0</v>
      </c>
      <c r="T226" s="240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41" t="s">
        <v>286</v>
      </c>
      <c r="AT226" s="241" t="s">
        <v>282</v>
      </c>
      <c r="AU226" s="241" t="s">
        <v>91</v>
      </c>
      <c r="AY226" s="19" t="s">
        <v>280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9" t="s">
        <v>89</v>
      </c>
      <c r="BK226" s="242">
        <f>ROUND(I226*H226,2)</f>
        <v>0</v>
      </c>
      <c r="BL226" s="19" t="s">
        <v>286</v>
      </c>
      <c r="BM226" s="241" t="s">
        <v>4406</v>
      </c>
    </row>
    <row r="227" s="13" customFormat="1">
      <c r="A227" s="13"/>
      <c r="B227" s="243"/>
      <c r="C227" s="244"/>
      <c r="D227" s="245" t="s">
        <v>288</v>
      </c>
      <c r="E227" s="246" t="s">
        <v>44</v>
      </c>
      <c r="F227" s="247" t="s">
        <v>4198</v>
      </c>
      <c r="G227" s="244"/>
      <c r="H227" s="248">
        <v>317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288</v>
      </c>
      <c r="AU227" s="254" t="s">
        <v>91</v>
      </c>
      <c r="AV227" s="13" t="s">
        <v>91</v>
      </c>
      <c r="AW227" s="13" t="s">
        <v>42</v>
      </c>
      <c r="AX227" s="13" t="s">
        <v>89</v>
      </c>
      <c r="AY227" s="254" t="s">
        <v>280</v>
      </c>
    </row>
    <row r="228" s="2" customFormat="1" ht="24" customHeight="1">
      <c r="A228" s="41"/>
      <c r="B228" s="42"/>
      <c r="C228" s="230" t="s">
        <v>594</v>
      </c>
      <c r="D228" s="230" t="s">
        <v>282</v>
      </c>
      <c r="E228" s="231" t="s">
        <v>4407</v>
      </c>
      <c r="F228" s="232" t="s">
        <v>4408</v>
      </c>
      <c r="G228" s="233" t="s">
        <v>218</v>
      </c>
      <c r="H228" s="234">
        <v>148</v>
      </c>
      <c r="I228" s="235"/>
      <c r="J228" s="236">
        <f>ROUND(I228*H228,2)</f>
        <v>0</v>
      </c>
      <c r="K228" s="232" t="s">
        <v>285</v>
      </c>
      <c r="L228" s="47"/>
      <c r="M228" s="237" t="s">
        <v>44</v>
      </c>
      <c r="N228" s="238" t="s">
        <v>53</v>
      </c>
      <c r="O228" s="87"/>
      <c r="P228" s="239">
        <f>O228*H228</f>
        <v>0</v>
      </c>
      <c r="Q228" s="239">
        <v>0.29221000000000003</v>
      </c>
      <c r="R228" s="239">
        <f>Q228*H228</f>
        <v>43.247080000000004</v>
      </c>
      <c r="S228" s="239">
        <v>0</v>
      </c>
      <c r="T228" s="240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41" t="s">
        <v>286</v>
      </c>
      <c r="AT228" s="241" t="s">
        <v>282</v>
      </c>
      <c r="AU228" s="241" t="s">
        <v>91</v>
      </c>
      <c r="AY228" s="19" t="s">
        <v>280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9" t="s">
        <v>89</v>
      </c>
      <c r="BK228" s="242">
        <f>ROUND(I228*H228,2)</f>
        <v>0</v>
      </c>
      <c r="BL228" s="19" t="s">
        <v>286</v>
      </c>
      <c r="BM228" s="241" t="s">
        <v>4409</v>
      </c>
    </row>
    <row r="229" s="13" customFormat="1">
      <c r="A229" s="13"/>
      <c r="B229" s="243"/>
      <c r="C229" s="244"/>
      <c r="D229" s="245" t="s">
        <v>288</v>
      </c>
      <c r="E229" s="246" t="s">
        <v>44</v>
      </c>
      <c r="F229" s="247" t="s">
        <v>4410</v>
      </c>
      <c r="G229" s="244"/>
      <c r="H229" s="248">
        <v>56</v>
      </c>
      <c r="I229" s="249"/>
      <c r="J229" s="244"/>
      <c r="K229" s="244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288</v>
      </c>
      <c r="AU229" s="254" t="s">
        <v>91</v>
      </c>
      <c r="AV229" s="13" t="s">
        <v>91</v>
      </c>
      <c r="AW229" s="13" t="s">
        <v>42</v>
      </c>
      <c r="AX229" s="13" t="s">
        <v>82</v>
      </c>
      <c r="AY229" s="254" t="s">
        <v>280</v>
      </c>
    </row>
    <row r="230" s="13" customFormat="1">
      <c r="A230" s="13"/>
      <c r="B230" s="243"/>
      <c r="C230" s="244"/>
      <c r="D230" s="245" t="s">
        <v>288</v>
      </c>
      <c r="E230" s="246" t="s">
        <v>44</v>
      </c>
      <c r="F230" s="247" t="s">
        <v>4411</v>
      </c>
      <c r="G230" s="244"/>
      <c r="H230" s="248">
        <v>92</v>
      </c>
      <c r="I230" s="249"/>
      <c r="J230" s="244"/>
      <c r="K230" s="244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288</v>
      </c>
      <c r="AU230" s="254" t="s">
        <v>91</v>
      </c>
      <c r="AV230" s="13" t="s">
        <v>91</v>
      </c>
      <c r="AW230" s="13" t="s">
        <v>42</v>
      </c>
      <c r="AX230" s="13" t="s">
        <v>82</v>
      </c>
      <c r="AY230" s="254" t="s">
        <v>280</v>
      </c>
    </row>
    <row r="231" s="14" customFormat="1">
      <c r="A231" s="14"/>
      <c r="B231" s="255"/>
      <c r="C231" s="256"/>
      <c r="D231" s="245" t="s">
        <v>288</v>
      </c>
      <c r="E231" s="257" t="s">
        <v>44</v>
      </c>
      <c r="F231" s="258" t="s">
        <v>292</v>
      </c>
      <c r="G231" s="256"/>
      <c r="H231" s="259">
        <v>148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5" t="s">
        <v>288</v>
      </c>
      <c r="AU231" s="265" t="s">
        <v>91</v>
      </c>
      <c r="AV231" s="14" t="s">
        <v>286</v>
      </c>
      <c r="AW231" s="14" t="s">
        <v>42</v>
      </c>
      <c r="AX231" s="14" t="s">
        <v>89</v>
      </c>
      <c r="AY231" s="265" t="s">
        <v>280</v>
      </c>
    </row>
    <row r="232" s="2" customFormat="1" ht="24" customHeight="1">
      <c r="A232" s="41"/>
      <c r="B232" s="42"/>
      <c r="C232" s="266" t="s">
        <v>598</v>
      </c>
      <c r="D232" s="266" t="s">
        <v>329</v>
      </c>
      <c r="E232" s="267" t="s">
        <v>4412</v>
      </c>
      <c r="F232" s="268" t="s">
        <v>4413</v>
      </c>
      <c r="G232" s="269" t="s">
        <v>218</v>
      </c>
      <c r="H232" s="270">
        <v>148</v>
      </c>
      <c r="I232" s="271"/>
      <c r="J232" s="272">
        <f>ROUND(I232*H232,2)</f>
        <v>0</v>
      </c>
      <c r="K232" s="268" t="s">
        <v>285</v>
      </c>
      <c r="L232" s="273"/>
      <c r="M232" s="274" t="s">
        <v>44</v>
      </c>
      <c r="N232" s="275" t="s">
        <v>53</v>
      </c>
      <c r="O232" s="87"/>
      <c r="P232" s="239">
        <f>O232*H232</f>
        <v>0</v>
      </c>
      <c r="Q232" s="239">
        <v>0.015599999999999999</v>
      </c>
      <c r="R232" s="239">
        <f>Q232*H232</f>
        <v>2.3087999999999997</v>
      </c>
      <c r="S232" s="239">
        <v>0</v>
      </c>
      <c r="T232" s="240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41" t="s">
        <v>323</v>
      </c>
      <c r="AT232" s="241" t="s">
        <v>329</v>
      </c>
      <c r="AU232" s="241" t="s">
        <v>91</v>
      </c>
      <c r="AY232" s="19" t="s">
        <v>280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9" t="s">
        <v>89</v>
      </c>
      <c r="BK232" s="242">
        <f>ROUND(I232*H232,2)</f>
        <v>0</v>
      </c>
      <c r="BL232" s="19" t="s">
        <v>286</v>
      </c>
      <c r="BM232" s="241" t="s">
        <v>4414</v>
      </c>
    </row>
    <row r="233" s="2" customFormat="1" ht="24" customHeight="1">
      <c r="A233" s="41"/>
      <c r="B233" s="42"/>
      <c r="C233" s="266" t="s">
        <v>604</v>
      </c>
      <c r="D233" s="266" t="s">
        <v>329</v>
      </c>
      <c r="E233" s="267" t="s">
        <v>4415</v>
      </c>
      <c r="F233" s="268" t="s">
        <v>4416</v>
      </c>
      <c r="G233" s="269" t="s">
        <v>431</v>
      </c>
      <c r="H233" s="270">
        <v>24</v>
      </c>
      <c r="I233" s="271"/>
      <c r="J233" s="272">
        <f>ROUND(I233*H233,2)</f>
        <v>0</v>
      </c>
      <c r="K233" s="268" t="s">
        <v>285</v>
      </c>
      <c r="L233" s="273"/>
      <c r="M233" s="274" t="s">
        <v>44</v>
      </c>
      <c r="N233" s="275" t="s">
        <v>53</v>
      </c>
      <c r="O233" s="87"/>
      <c r="P233" s="239">
        <f>O233*H233</f>
        <v>0</v>
      </c>
      <c r="Q233" s="239">
        <v>0.0013500000000000001</v>
      </c>
      <c r="R233" s="239">
        <f>Q233*H233</f>
        <v>0.032399999999999998</v>
      </c>
      <c r="S233" s="239">
        <v>0</v>
      </c>
      <c r="T233" s="240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41" t="s">
        <v>323</v>
      </c>
      <c r="AT233" s="241" t="s">
        <v>329</v>
      </c>
      <c r="AU233" s="241" t="s">
        <v>91</v>
      </c>
      <c r="AY233" s="19" t="s">
        <v>280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9" t="s">
        <v>89</v>
      </c>
      <c r="BK233" s="242">
        <f>ROUND(I233*H233,2)</f>
        <v>0</v>
      </c>
      <c r="BL233" s="19" t="s">
        <v>286</v>
      </c>
      <c r="BM233" s="241" t="s">
        <v>4417</v>
      </c>
    </row>
    <row r="234" s="13" customFormat="1">
      <c r="A234" s="13"/>
      <c r="B234" s="243"/>
      <c r="C234" s="244"/>
      <c r="D234" s="245" t="s">
        <v>288</v>
      </c>
      <c r="E234" s="246" t="s">
        <v>44</v>
      </c>
      <c r="F234" s="247" t="s">
        <v>4418</v>
      </c>
      <c r="G234" s="244"/>
      <c r="H234" s="248">
        <v>24</v>
      </c>
      <c r="I234" s="249"/>
      <c r="J234" s="244"/>
      <c r="K234" s="244"/>
      <c r="L234" s="250"/>
      <c r="M234" s="251"/>
      <c r="N234" s="252"/>
      <c r="O234" s="252"/>
      <c r="P234" s="252"/>
      <c r="Q234" s="252"/>
      <c r="R234" s="252"/>
      <c r="S234" s="252"/>
      <c r="T234" s="25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4" t="s">
        <v>288</v>
      </c>
      <c r="AU234" s="254" t="s">
        <v>91</v>
      </c>
      <c r="AV234" s="13" t="s">
        <v>91</v>
      </c>
      <c r="AW234" s="13" t="s">
        <v>42</v>
      </c>
      <c r="AX234" s="13" t="s">
        <v>89</v>
      </c>
      <c r="AY234" s="254" t="s">
        <v>280</v>
      </c>
    </row>
    <row r="235" s="2" customFormat="1" ht="24" customHeight="1">
      <c r="A235" s="41"/>
      <c r="B235" s="42"/>
      <c r="C235" s="266" t="s">
        <v>610</v>
      </c>
      <c r="D235" s="266" t="s">
        <v>329</v>
      </c>
      <c r="E235" s="267" t="s">
        <v>4419</v>
      </c>
      <c r="F235" s="268" t="s">
        <v>4420</v>
      </c>
      <c r="G235" s="269" t="s">
        <v>218</v>
      </c>
      <c r="H235" s="270">
        <v>92</v>
      </c>
      <c r="I235" s="271"/>
      <c r="J235" s="272">
        <f>ROUND(I235*H235,2)</f>
        <v>0</v>
      </c>
      <c r="K235" s="268" t="s">
        <v>285</v>
      </c>
      <c r="L235" s="273"/>
      <c r="M235" s="274" t="s">
        <v>44</v>
      </c>
      <c r="N235" s="275" t="s">
        <v>53</v>
      </c>
      <c r="O235" s="87"/>
      <c r="P235" s="239">
        <f>O235*H235</f>
        <v>0</v>
      </c>
      <c r="Q235" s="239">
        <v>0.0057999999999999996</v>
      </c>
      <c r="R235" s="239">
        <f>Q235*H235</f>
        <v>0.53359999999999996</v>
      </c>
      <c r="S235" s="239">
        <v>0</v>
      </c>
      <c r="T235" s="240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41" t="s">
        <v>323</v>
      </c>
      <c r="AT235" s="241" t="s">
        <v>329</v>
      </c>
      <c r="AU235" s="241" t="s">
        <v>91</v>
      </c>
      <c r="AY235" s="19" t="s">
        <v>280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9" t="s">
        <v>89</v>
      </c>
      <c r="BK235" s="242">
        <f>ROUND(I235*H235,2)</f>
        <v>0</v>
      </c>
      <c r="BL235" s="19" t="s">
        <v>286</v>
      </c>
      <c r="BM235" s="241" t="s">
        <v>4421</v>
      </c>
    </row>
    <row r="236" s="13" customFormat="1">
      <c r="A236" s="13"/>
      <c r="B236" s="243"/>
      <c r="C236" s="244"/>
      <c r="D236" s="245" t="s">
        <v>288</v>
      </c>
      <c r="E236" s="246" t="s">
        <v>44</v>
      </c>
      <c r="F236" s="247" t="s">
        <v>4411</v>
      </c>
      <c r="G236" s="244"/>
      <c r="H236" s="248">
        <v>92</v>
      </c>
      <c r="I236" s="249"/>
      <c r="J236" s="244"/>
      <c r="K236" s="244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288</v>
      </c>
      <c r="AU236" s="254" t="s">
        <v>91</v>
      </c>
      <c r="AV236" s="13" t="s">
        <v>91</v>
      </c>
      <c r="AW236" s="13" t="s">
        <v>42</v>
      </c>
      <c r="AX236" s="13" t="s">
        <v>89</v>
      </c>
      <c r="AY236" s="254" t="s">
        <v>280</v>
      </c>
    </row>
    <row r="237" s="2" customFormat="1" ht="24" customHeight="1">
      <c r="A237" s="41"/>
      <c r="B237" s="42"/>
      <c r="C237" s="266" t="s">
        <v>620</v>
      </c>
      <c r="D237" s="266" t="s">
        <v>329</v>
      </c>
      <c r="E237" s="267" t="s">
        <v>4422</v>
      </c>
      <c r="F237" s="268" t="s">
        <v>4423</v>
      </c>
      <c r="G237" s="269" t="s">
        <v>218</v>
      </c>
      <c r="H237" s="270">
        <v>53</v>
      </c>
      <c r="I237" s="271"/>
      <c r="J237" s="272">
        <f>ROUND(I237*H237,2)</f>
        <v>0</v>
      </c>
      <c r="K237" s="268" t="s">
        <v>44</v>
      </c>
      <c r="L237" s="273"/>
      <c r="M237" s="274" t="s">
        <v>44</v>
      </c>
      <c r="N237" s="275" t="s">
        <v>53</v>
      </c>
      <c r="O237" s="87"/>
      <c r="P237" s="239">
        <f>O237*H237</f>
        <v>0</v>
      </c>
      <c r="Q237" s="239">
        <v>0.0057999999999999996</v>
      </c>
      <c r="R237" s="239">
        <f>Q237*H237</f>
        <v>0.30740000000000001</v>
      </c>
      <c r="S237" s="239">
        <v>0</v>
      </c>
      <c r="T237" s="240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41" t="s">
        <v>323</v>
      </c>
      <c r="AT237" s="241" t="s">
        <v>329</v>
      </c>
      <c r="AU237" s="241" t="s">
        <v>91</v>
      </c>
      <c r="AY237" s="19" t="s">
        <v>280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9" t="s">
        <v>89</v>
      </c>
      <c r="BK237" s="242">
        <f>ROUND(I237*H237,2)</f>
        <v>0</v>
      </c>
      <c r="BL237" s="19" t="s">
        <v>286</v>
      </c>
      <c r="BM237" s="241" t="s">
        <v>4424</v>
      </c>
    </row>
    <row r="238" s="13" customFormat="1">
      <c r="A238" s="13"/>
      <c r="B238" s="243"/>
      <c r="C238" s="244"/>
      <c r="D238" s="245" t="s">
        <v>288</v>
      </c>
      <c r="E238" s="246" t="s">
        <v>44</v>
      </c>
      <c r="F238" s="247" t="s">
        <v>4410</v>
      </c>
      <c r="G238" s="244"/>
      <c r="H238" s="248">
        <v>56</v>
      </c>
      <c r="I238" s="249"/>
      <c r="J238" s="244"/>
      <c r="K238" s="244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288</v>
      </c>
      <c r="AU238" s="254" t="s">
        <v>91</v>
      </c>
      <c r="AV238" s="13" t="s">
        <v>91</v>
      </c>
      <c r="AW238" s="13" t="s">
        <v>42</v>
      </c>
      <c r="AX238" s="13" t="s">
        <v>82</v>
      </c>
      <c r="AY238" s="254" t="s">
        <v>280</v>
      </c>
    </row>
    <row r="239" s="13" customFormat="1">
      <c r="A239" s="13"/>
      <c r="B239" s="243"/>
      <c r="C239" s="244"/>
      <c r="D239" s="245" t="s">
        <v>288</v>
      </c>
      <c r="E239" s="246" t="s">
        <v>44</v>
      </c>
      <c r="F239" s="247" t="s">
        <v>4425</v>
      </c>
      <c r="G239" s="244"/>
      <c r="H239" s="248">
        <v>-3</v>
      </c>
      <c r="I239" s="249"/>
      <c r="J239" s="244"/>
      <c r="K239" s="244"/>
      <c r="L239" s="250"/>
      <c r="M239" s="251"/>
      <c r="N239" s="252"/>
      <c r="O239" s="252"/>
      <c r="P239" s="252"/>
      <c r="Q239" s="252"/>
      <c r="R239" s="252"/>
      <c r="S239" s="252"/>
      <c r="T239" s="25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4" t="s">
        <v>288</v>
      </c>
      <c r="AU239" s="254" t="s">
        <v>91</v>
      </c>
      <c r="AV239" s="13" t="s">
        <v>91</v>
      </c>
      <c r="AW239" s="13" t="s">
        <v>42</v>
      </c>
      <c r="AX239" s="13" t="s">
        <v>82</v>
      </c>
      <c r="AY239" s="254" t="s">
        <v>280</v>
      </c>
    </row>
    <row r="240" s="14" customFormat="1">
      <c r="A240" s="14"/>
      <c r="B240" s="255"/>
      <c r="C240" s="256"/>
      <c r="D240" s="245" t="s">
        <v>288</v>
      </c>
      <c r="E240" s="257" t="s">
        <v>44</v>
      </c>
      <c r="F240" s="258" t="s">
        <v>292</v>
      </c>
      <c r="G240" s="256"/>
      <c r="H240" s="259">
        <v>53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5" t="s">
        <v>288</v>
      </c>
      <c r="AU240" s="265" t="s">
        <v>91</v>
      </c>
      <c r="AV240" s="14" t="s">
        <v>286</v>
      </c>
      <c r="AW240" s="14" t="s">
        <v>42</v>
      </c>
      <c r="AX240" s="14" t="s">
        <v>89</v>
      </c>
      <c r="AY240" s="265" t="s">
        <v>280</v>
      </c>
    </row>
    <row r="241" s="2" customFormat="1" ht="24" customHeight="1">
      <c r="A241" s="41"/>
      <c r="B241" s="42"/>
      <c r="C241" s="266" t="s">
        <v>624</v>
      </c>
      <c r="D241" s="266" t="s">
        <v>329</v>
      </c>
      <c r="E241" s="267" t="s">
        <v>4426</v>
      </c>
      <c r="F241" s="268" t="s">
        <v>4427</v>
      </c>
      <c r="G241" s="269" t="s">
        <v>1677</v>
      </c>
      <c r="H241" s="270">
        <v>6</v>
      </c>
      <c r="I241" s="271"/>
      <c r="J241" s="272">
        <f>ROUND(I241*H241,2)</f>
        <v>0</v>
      </c>
      <c r="K241" s="268" t="s">
        <v>44</v>
      </c>
      <c r="L241" s="273"/>
      <c r="M241" s="274" t="s">
        <v>44</v>
      </c>
      <c r="N241" s="275" t="s">
        <v>53</v>
      </c>
      <c r="O241" s="87"/>
      <c r="P241" s="239">
        <f>O241*H241</f>
        <v>0</v>
      </c>
      <c r="Q241" s="239">
        <v>0.0057999999999999996</v>
      </c>
      <c r="R241" s="239">
        <f>Q241*H241</f>
        <v>0.034799999999999998</v>
      </c>
      <c r="S241" s="239">
        <v>0</v>
      </c>
      <c r="T241" s="240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41" t="s">
        <v>323</v>
      </c>
      <c r="AT241" s="241" t="s">
        <v>329</v>
      </c>
      <c r="AU241" s="241" t="s">
        <v>91</v>
      </c>
      <c r="AY241" s="19" t="s">
        <v>280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9" t="s">
        <v>89</v>
      </c>
      <c r="BK241" s="242">
        <f>ROUND(I241*H241,2)</f>
        <v>0</v>
      </c>
      <c r="BL241" s="19" t="s">
        <v>286</v>
      </c>
      <c r="BM241" s="241" t="s">
        <v>4428</v>
      </c>
    </row>
    <row r="242" s="13" customFormat="1">
      <c r="A242" s="13"/>
      <c r="B242" s="243"/>
      <c r="C242" s="244"/>
      <c r="D242" s="245" t="s">
        <v>288</v>
      </c>
      <c r="E242" s="246" t="s">
        <v>44</v>
      </c>
      <c r="F242" s="247" t="s">
        <v>4429</v>
      </c>
      <c r="G242" s="244"/>
      <c r="H242" s="248">
        <v>6</v>
      </c>
      <c r="I242" s="249"/>
      <c r="J242" s="244"/>
      <c r="K242" s="244"/>
      <c r="L242" s="250"/>
      <c r="M242" s="251"/>
      <c r="N242" s="252"/>
      <c r="O242" s="252"/>
      <c r="P242" s="252"/>
      <c r="Q242" s="252"/>
      <c r="R242" s="252"/>
      <c r="S242" s="252"/>
      <c r="T242" s="25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4" t="s">
        <v>288</v>
      </c>
      <c r="AU242" s="254" t="s">
        <v>91</v>
      </c>
      <c r="AV242" s="13" t="s">
        <v>91</v>
      </c>
      <c r="AW242" s="13" t="s">
        <v>42</v>
      </c>
      <c r="AX242" s="13" t="s">
        <v>89</v>
      </c>
      <c r="AY242" s="254" t="s">
        <v>280</v>
      </c>
    </row>
    <row r="243" s="2" customFormat="1" ht="24" customHeight="1">
      <c r="A243" s="41"/>
      <c r="B243" s="42"/>
      <c r="C243" s="230" t="s">
        <v>236</v>
      </c>
      <c r="D243" s="230" t="s">
        <v>282</v>
      </c>
      <c r="E243" s="231" t="s">
        <v>4430</v>
      </c>
      <c r="F243" s="232" t="s">
        <v>4431</v>
      </c>
      <c r="G243" s="233" t="s">
        <v>431</v>
      </c>
      <c r="H243" s="234">
        <v>16</v>
      </c>
      <c r="I243" s="235"/>
      <c r="J243" s="236">
        <f>ROUND(I243*H243,2)</f>
        <v>0</v>
      </c>
      <c r="K243" s="232" t="s">
        <v>44</v>
      </c>
      <c r="L243" s="47"/>
      <c r="M243" s="237" t="s">
        <v>44</v>
      </c>
      <c r="N243" s="238" t="s">
        <v>53</v>
      </c>
      <c r="O243" s="87"/>
      <c r="P243" s="239">
        <f>O243*H243</f>
        <v>0</v>
      </c>
      <c r="Q243" s="239">
        <v>0.19503999999999999</v>
      </c>
      <c r="R243" s="239">
        <f>Q243*H243</f>
        <v>3.1206399999999999</v>
      </c>
      <c r="S243" s="239">
        <v>0</v>
      </c>
      <c r="T243" s="240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41" t="s">
        <v>286</v>
      </c>
      <c r="AT243" s="241" t="s">
        <v>282</v>
      </c>
      <c r="AU243" s="241" t="s">
        <v>91</v>
      </c>
      <c r="AY243" s="19" t="s">
        <v>280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9" t="s">
        <v>89</v>
      </c>
      <c r="BK243" s="242">
        <f>ROUND(I243*H243,2)</f>
        <v>0</v>
      </c>
      <c r="BL243" s="19" t="s">
        <v>286</v>
      </c>
      <c r="BM243" s="241" t="s">
        <v>4432</v>
      </c>
    </row>
    <row r="244" s="2" customFormat="1" ht="36" customHeight="1">
      <c r="A244" s="41"/>
      <c r="B244" s="42"/>
      <c r="C244" s="230" t="s">
        <v>633</v>
      </c>
      <c r="D244" s="230" t="s">
        <v>282</v>
      </c>
      <c r="E244" s="231" t="s">
        <v>2117</v>
      </c>
      <c r="F244" s="232" t="s">
        <v>2118</v>
      </c>
      <c r="G244" s="233" t="s">
        <v>431</v>
      </c>
      <c r="H244" s="234">
        <v>100</v>
      </c>
      <c r="I244" s="235"/>
      <c r="J244" s="236">
        <f>ROUND(I244*H244,2)</f>
        <v>0</v>
      </c>
      <c r="K244" s="232" t="s">
        <v>285</v>
      </c>
      <c r="L244" s="47"/>
      <c r="M244" s="237" t="s">
        <v>44</v>
      </c>
      <c r="N244" s="238" t="s">
        <v>53</v>
      </c>
      <c r="O244" s="87"/>
      <c r="P244" s="239">
        <f>O244*H244</f>
        <v>0</v>
      </c>
      <c r="Q244" s="239">
        <v>1.0000000000000001E-05</v>
      </c>
      <c r="R244" s="239">
        <f>Q244*H244</f>
        <v>0.001</v>
      </c>
      <c r="S244" s="239">
        <v>0</v>
      </c>
      <c r="T244" s="240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41" t="s">
        <v>374</v>
      </c>
      <c r="AT244" s="241" t="s">
        <v>282</v>
      </c>
      <c r="AU244" s="241" t="s">
        <v>91</v>
      </c>
      <c r="AY244" s="19" t="s">
        <v>280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9" t="s">
        <v>89</v>
      </c>
      <c r="BK244" s="242">
        <f>ROUND(I244*H244,2)</f>
        <v>0</v>
      </c>
      <c r="BL244" s="19" t="s">
        <v>374</v>
      </c>
      <c r="BM244" s="241" t="s">
        <v>4433</v>
      </c>
    </row>
    <row r="245" s="13" customFormat="1">
      <c r="A245" s="13"/>
      <c r="B245" s="243"/>
      <c r="C245" s="244"/>
      <c r="D245" s="245" t="s">
        <v>288</v>
      </c>
      <c r="E245" s="246" t="s">
        <v>44</v>
      </c>
      <c r="F245" s="247" t="s">
        <v>4434</v>
      </c>
      <c r="G245" s="244"/>
      <c r="H245" s="248">
        <v>100</v>
      </c>
      <c r="I245" s="249"/>
      <c r="J245" s="244"/>
      <c r="K245" s="244"/>
      <c r="L245" s="250"/>
      <c r="M245" s="251"/>
      <c r="N245" s="252"/>
      <c r="O245" s="252"/>
      <c r="P245" s="252"/>
      <c r="Q245" s="252"/>
      <c r="R245" s="252"/>
      <c r="S245" s="252"/>
      <c r="T245" s="25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4" t="s">
        <v>288</v>
      </c>
      <c r="AU245" s="254" t="s">
        <v>91</v>
      </c>
      <c r="AV245" s="13" t="s">
        <v>91</v>
      </c>
      <c r="AW245" s="13" t="s">
        <v>42</v>
      </c>
      <c r="AX245" s="13" t="s">
        <v>89</v>
      </c>
      <c r="AY245" s="254" t="s">
        <v>280</v>
      </c>
    </row>
    <row r="246" s="2" customFormat="1" ht="24" customHeight="1">
      <c r="A246" s="41"/>
      <c r="B246" s="42"/>
      <c r="C246" s="230" t="s">
        <v>639</v>
      </c>
      <c r="D246" s="230" t="s">
        <v>282</v>
      </c>
      <c r="E246" s="231" t="s">
        <v>2121</v>
      </c>
      <c r="F246" s="232" t="s">
        <v>2122</v>
      </c>
      <c r="G246" s="233" t="s">
        <v>431</v>
      </c>
      <c r="H246" s="234">
        <v>100</v>
      </c>
      <c r="I246" s="235"/>
      <c r="J246" s="236">
        <f>ROUND(I246*H246,2)</f>
        <v>0</v>
      </c>
      <c r="K246" s="232" t="s">
        <v>285</v>
      </c>
      <c r="L246" s="47"/>
      <c r="M246" s="237" t="s">
        <v>44</v>
      </c>
      <c r="N246" s="238" t="s">
        <v>53</v>
      </c>
      <c r="O246" s="87"/>
      <c r="P246" s="239">
        <f>O246*H246</f>
        <v>0</v>
      </c>
      <c r="Q246" s="239">
        <v>0.00020000000000000001</v>
      </c>
      <c r="R246" s="239">
        <f>Q246*H246</f>
        <v>0.02</v>
      </c>
      <c r="S246" s="239">
        <v>0</v>
      </c>
      <c r="T246" s="240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41" t="s">
        <v>286</v>
      </c>
      <c r="AT246" s="241" t="s">
        <v>282</v>
      </c>
      <c r="AU246" s="241" t="s">
        <v>91</v>
      </c>
      <c r="AY246" s="19" t="s">
        <v>280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9" t="s">
        <v>89</v>
      </c>
      <c r="BK246" s="242">
        <f>ROUND(I246*H246,2)</f>
        <v>0</v>
      </c>
      <c r="BL246" s="19" t="s">
        <v>286</v>
      </c>
      <c r="BM246" s="241" t="s">
        <v>4435</v>
      </c>
    </row>
    <row r="247" s="2" customFormat="1" ht="60" customHeight="1">
      <c r="A247" s="41"/>
      <c r="B247" s="42"/>
      <c r="C247" s="230" t="s">
        <v>644</v>
      </c>
      <c r="D247" s="230" t="s">
        <v>282</v>
      </c>
      <c r="E247" s="231" t="s">
        <v>4436</v>
      </c>
      <c r="F247" s="232" t="s">
        <v>4437</v>
      </c>
      <c r="G247" s="233" t="s">
        <v>218</v>
      </c>
      <c r="H247" s="234">
        <v>44</v>
      </c>
      <c r="I247" s="235"/>
      <c r="J247" s="236">
        <f>ROUND(I247*H247,2)</f>
        <v>0</v>
      </c>
      <c r="K247" s="232" t="s">
        <v>285</v>
      </c>
      <c r="L247" s="47"/>
      <c r="M247" s="237" t="s">
        <v>44</v>
      </c>
      <c r="N247" s="238" t="s">
        <v>53</v>
      </c>
      <c r="O247" s="87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41" t="s">
        <v>286</v>
      </c>
      <c r="AT247" s="241" t="s">
        <v>282</v>
      </c>
      <c r="AU247" s="241" t="s">
        <v>91</v>
      </c>
      <c r="AY247" s="19" t="s">
        <v>280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9" t="s">
        <v>89</v>
      </c>
      <c r="BK247" s="242">
        <f>ROUND(I247*H247,2)</f>
        <v>0</v>
      </c>
      <c r="BL247" s="19" t="s">
        <v>286</v>
      </c>
      <c r="BM247" s="241" t="s">
        <v>4438</v>
      </c>
    </row>
    <row r="248" s="13" customFormat="1">
      <c r="A248" s="13"/>
      <c r="B248" s="243"/>
      <c r="C248" s="244"/>
      <c r="D248" s="245" t="s">
        <v>288</v>
      </c>
      <c r="E248" s="246" t="s">
        <v>44</v>
      </c>
      <c r="F248" s="247" t="s">
        <v>4221</v>
      </c>
      <c r="G248" s="244"/>
      <c r="H248" s="248">
        <v>44</v>
      </c>
      <c r="I248" s="249"/>
      <c r="J248" s="244"/>
      <c r="K248" s="244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91</v>
      </c>
      <c r="AV248" s="13" t="s">
        <v>91</v>
      </c>
      <c r="AW248" s="13" t="s">
        <v>42</v>
      </c>
      <c r="AX248" s="13" t="s">
        <v>89</v>
      </c>
      <c r="AY248" s="254" t="s">
        <v>280</v>
      </c>
    </row>
    <row r="249" s="12" customFormat="1" ht="22.8" customHeight="1">
      <c r="A249" s="12"/>
      <c r="B249" s="214"/>
      <c r="C249" s="215"/>
      <c r="D249" s="216" t="s">
        <v>81</v>
      </c>
      <c r="E249" s="228" t="s">
        <v>4160</v>
      </c>
      <c r="F249" s="228" t="s">
        <v>4161</v>
      </c>
      <c r="G249" s="215"/>
      <c r="H249" s="215"/>
      <c r="I249" s="218"/>
      <c r="J249" s="229">
        <f>BK249</f>
        <v>0</v>
      </c>
      <c r="K249" s="215"/>
      <c r="L249" s="220"/>
      <c r="M249" s="221"/>
      <c r="N249" s="222"/>
      <c r="O249" s="222"/>
      <c r="P249" s="223">
        <f>SUM(P250:P254)</f>
        <v>0</v>
      </c>
      <c r="Q249" s="222"/>
      <c r="R249" s="223">
        <f>SUM(R250:R254)</f>
        <v>0</v>
      </c>
      <c r="S249" s="222"/>
      <c r="T249" s="224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5" t="s">
        <v>89</v>
      </c>
      <c r="AT249" s="226" t="s">
        <v>81</v>
      </c>
      <c r="AU249" s="226" t="s">
        <v>89</v>
      </c>
      <c r="AY249" s="225" t="s">
        <v>280</v>
      </c>
      <c r="BK249" s="227">
        <f>SUM(BK250:BK254)</f>
        <v>0</v>
      </c>
    </row>
    <row r="250" s="2" customFormat="1" ht="36" customHeight="1">
      <c r="A250" s="41"/>
      <c r="B250" s="42"/>
      <c r="C250" s="230" t="s">
        <v>649</v>
      </c>
      <c r="D250" s="230" t="s">
        <v>282</v>
      </c>
      <c r="E250" s="231" t="s">
        <v>4439</v>
      </c>
      <c r="F250" s="232" t="s">
        <v>4440</v>
      </c>
      <c r="G250" s="233" t="s">
        <v>319</v>
      </c>
      <c r="H250" s="234">
        <v>9.0199999999999996</v>
      </c>
      <c r="I250" s="235"/>
      <c r="J250" s="236">
        <f>ROUND(I250*H250,2)</f>
        <v>0</v>
      </c>
      <c r="K250" s="232" t="s">
        <v>285</v>
      </c>
      <c r="L250" s="47"/>
      <c r="M250" s="237" t="s">
        <v>44</v>
      </c>
      <c r="N250" s="238" t="s">
        <v>53</v>
      </c>
      <c r="O250" s="87"/>
      <c r="P250" s="239">
        <f>O250*H250</f>
        <v>0</v>
      </c>
      <c r="Q250" s="239">
        <v>0</v>
      </c>
      <c r="R250" s="239">
        <f>Q250*H250</f>
        <v>0</v>
      </c>
      <c r="S250" s="239">
        <v>0</v>
      </c>
      <c r="T250" s="240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41" t="s">
        <v>286</v>
      </c>
      <c r="AT250" s="241" t="s">
        <v>282</v>
      </c>
      <c r="AU250" s="241" t="s">
        <v>91</v>
      </c>
      <c r="AY250" s="19" t="s">
        <v>280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9" t="s">
        <v>89</v>
      </c>
      <c r="BK250" s="242">
        <f>ROUND(I250*H250,2)</f>
        <v>0</v>
      </c>
      <c r="BL250" s="19" t="s">
        <v>286</v>
      </c>
      <c r="BM250" s="241" t="s">
        <v>4441</v>
      </c>
    </row>
    <row r="251" s="2" customFormat="1" ht="36" customHeight="1">
      <c r="A251" s="41"/>
      <c r="B251" s="42"/>
      <c r="C251" s="230" t="s">
        <v>653</v>
      </c>
      <c r="D251" s="230" t="s">
        <v>282</v>
      </c>
      <c r="E251" s="231" t="s">
        <v>4165</v>
      </c>
      <c r="F251" s="232" t="s">
        <v>4166</v>
      </c>
      <c r="G251" s="233" t="s">
        <v>319</v>
      </c>
      <c r="H251" s="234">
        <v>9.0199999999999996</v>
      </c>
      <c r="I251" s="235"/>
      <c r="J251" s="236">
        <f>ROUND(I251*H251,2)</f>
        <v>0</v>
      </c>
      <c r="K251" s="232" t="s">
        <v>285</v>
      </c>
      <c r="L251" s="47"/>
      <c r="M251" s="237" t="s">
        <v>44</v>
      </c>
      <c r="N251" s="238" t="s">
        <v>53</v>
      </c>
      <c r="O251" s="87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41" t="s">
        <v>286</v>
      </c>
      <c r="AT251" s="241" t="s">
        <v>282</v>
      </c>
      <c r="AU251" s="241" t="s">
        <v>91</v>
      </c>
      <c r="AY251" s="19" t="s">
        <v>280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9" t="s">
        <v>89</v>
      </c>
      <c r="BK251" s="242">
        <f>ROUND(I251*H251,2)</f>
        <v>0</v>
      </c>
      <c r="BL251" s="19" t="s">
        <v>286</v>
      </c>
      <c r="BM251" s="241" t="s">
        <v>4442</v>
      </c>
    </row>
    <row r="252" s="2" customFormat="1" ht="36" customHeight="1">
      <c r="A252" s="41"/>
      <c r="B252" s="42"/>
      <c r="C252" s="230" t="s">
        <v>657</v>
      </c>
      <c r="D252" s="230" t="s">
        <v>282</v>
      </c>
      <c r="E252" s="231" t="s">
        <v>4168</v>
      </c>
      <c r="F252" s="232" t="s">
        <v>4169</v>
      </c>
      <c r="G252" s="233" t="s">
        <v>319</v>
      </c>
      <c r="H252" s="234">
        <v>36.079999999999998</v>
      </c>
      <c r="I252" s="235"/>
      <c r="J252" s="236">
        <f>ROUND(I252*H252,2)</f>
        <v>0</v>
      </c>
      <c r="K252" s="232" t="s">
        <v>285</v>
      </c>
      <c r="L252" s="47"/>
      <c r="M252" s="237" t="s">
        <v>44</v>
      </c>
      <c r="N252" s="238" t="s">
        <v>53</v>
      </c>
      <c r="O252" s="87"/>
      <c r="P252" s="239">
        <f>O252*H252</f>
        <v>0</v>
      </c>
      <c r="Q252" s="239">
        <v>0</v>
      </c>
      <c r="R252" s="239">
        <f>Q252*H252</f>
        <v>0</v>
      </c>
      <c r="S252" s="239">
        <v>0</v>
      </c>
      <c r="T252" s="240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41" t="s">
        <v>286</v>
      </c>
      <c r="AT252" s="241" t="s">
        <v>282</v>
      </c>
      <c r="AU252" s="241" t="s">
        <v>91</v>
      </c>
      <c r="AY252" s="19" t="s">
        <v>280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9" t="s">
        <v>89</v>
      </c>
      <c r="BK252" s="242">
        <f>ROUND(I252*H252,2)</f>
        <v>0</v>
      </c>
      <c r="BL252" s="19" t="s">
        <v>286</v>
      </c>
      <c r="BM252" s="241" t="s">
        <v>4443</v>
      </c>
    </row>
    <row r="253" s="13" customFormat="1">
      <c r="A253" s="13"/>
      <c r="B253" s="243"/>
      <c r="C253" s="244"/>
      <c r="D253" s="245" t="s">
        <v>288</v>
      </c>
      <c r="E253" s="244"/>
      <c r="F253" s="247" t="s">
        <v>4444</v>
      </c>
      <c r="G253" s="244"/>
      <c r="H253" s="248">
        <v>36.079999999999998</v>
      </c>
      <c r="I253" s="249"/>
      <c r="J253" s="244"/>
      <c r="K253" s="244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288</v>
      </c>
      <c r="AU253" s="254" t="s">
        <v>91</v>
      </c>
      <c r="AV253" s="13" t="s">
        <v>91</v>
      </c>
      <c r="AW253" s="13" t="s">
        <v>4</v>
      </c>
      <c r="AX253" s="13" t="s">
        <v>89</v>
      </c>
      <c r="AY253" s="254" t="s">
        <v>280</v>
      </c>
    </row>
    <row r="254" s="2" customFormat="1" ht="36" customHeight="1">
      <c r="A254" s="41"/>
      <c r="B254" s="42"/>
      <c r="C254" s="230" t="s">
        <v>662</v>
      </c>
      <c r="D254" s="230" t="s">
        <v>282</v>
      </c>
      <c r="E254" s="231" t="s">
        <v>4172</v>
      </c>
      <c r="F254" s="232" t="s">
        <v>4173</v>
      </c>
      <c r="G254" s="233" t="s">
        <v>319</v>
      </c>
      <c r="H254" s="234">
        <v>9.0199999999999996</v>
      </c>
      <c r="I254" s="235"/>
      <c r="J254" s="236">
        <f>ROUND(I254*H254,2)</f>
        <v>0</v>
      </c>
      <c r="K254" s="232" t="s">
        <v>285</v>
      </c>
      <c r="L254" s="47"/>
      <c r="M254" s="237" t="s">
        <v>44</v>
      </c>
      <c r="N254" s="238" t="s">
        <v>53</v>
      </c>
      <c r="O254" s="87"/>
      <c r="P254" s="239">
        <f>O254*H254</f>
        <v>0</v>
      </c>
      <c r="Q254" s="239">
        <v>0</v>
      </c>
      <c r="R254" s="239">
        <f>Q254*H254</f>
        <v>0</v>
      </c>
      <c r="S254" s="239">
        <v>0</v>
      </c>
      <c r="T254" s="240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41" t="s">
        <v>286</v>
      </c>
      <c r="AT254" s="241" t="s">
        <v>282</v>
      </c>
      <c r="AU254" s="241" t="s">
        <v>91</v>
      </c>
      <c r="AY254" s="19" t="s">
        <v>280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9" t="s">
        <v>89</v>
      </c>
      <c r="BK254" s="242">
        <f>ROUND(I254*H254,2)</f>
        <v>0</v>
      </c>
      <c r="BL254" s="19" t="s">
        <v>286</v>
      </c>
      <c r="BM254" s="241" t="s">
        <v>4445</v>
      </c>
    </row>
    <row r="255" s="12" customFormat="1" ht="22.8" customHeight="1">
      <c r="A255" s="12"/>
      <c r="B255" s="214"/>
      <c r="C255" s="215"/>
      <c r="D255" s="216" t="s">
        <v>81</v>
      </c>
      <c r="E255" s="228" t="s">
        <v>701</v>
      </c>
      <c r="F255" s="228" t="s">
        <v>702</v>
      </c>
      <c r="G255" s="215"/>
      <c r="H255" s="215"/>
      <c r="I255" s="218"/>
      <c r="J255" s="229">
        <f>BK255</f>
        <v>0</v>
      </c>
      <c r="K255" s="215"/>
      <c r="L255" s="220"/>
      <c r="M255" s="221"/>
      <c r="N255" s="222"/>
      <c r="O255" s="222"/>
      <c r="P255" s="223">
        <f>P256</f>
        <v>0</v>
      </c>
      <c r="Q255" s="222"/>
      <c r="R255" s="223">
        <f>R256</f>
        <v>0</v>
      </c>
      <c r="S255" s="222"/>
      <c r="T255" s="224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5" t="s">
        <v>89</v>
      </c>
      <c r="AT255" s="226" t="s">
        <v>81</v>
      </c>
      <c r="AU255" s="226" t="s">
        <v>89</v>
      </c>
      <c r="AY255" s="225" t="s">
        <v>280</v>
      </c>
      <c r="BK255" s="227">
        <f>BK256</f>
        <v>0</v>
      </c>
    </row>
    <row r="256" s="2" customFormat="1" ht="36" customHeight="1">
      <c r="A256" s="41"/>
      <c r="B256" s="42"/>
      <c r="C256" s="230" t="s">
        <v>666</v>
      </c>
      <c r="D256" s="230" t="s">
        <v>282</v>
      </c>
      <c r="E256" s="231" t="s">
        <v>2507</v>
      </c>
      <c r="F256" s="232" t="s">
        <v>2508</v>
      </c>
      <c r="G256" s="233" t="s">
        <v>319</v>
      </c>
      <c r="H256" s="234">
        <v>1575.624</v>
      </c>
      <c r="I256" s="235"/>
      <c r="J256" s="236">
        <f>ROUND(I256*H256,2)</f>
        <v>0</v>
      </c>
      <c r="K256" s="232" t="s">
        <v>285</v>
      </c>
      <c r="L256" s="47"/>
      <c r="M256" s="237" t="s">
        <v>44</v>
      </c>
      <c r="N256" s="238" t="s">
        <v>53</v>
      </c>
      <c r="O256" s="87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41" t="s">
        <v>286</v>
      </c>
      <c r="AT256" s="241" t="s">
        <v>282</v>
      </c>
      <c r="AU256" s="241" t="s">
        <v>91</v>
      </c>
      <c r="AY256" s="19" t="s">
        <v>280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9" t="s">
        <v>89</v>
      </c>
      <c r="BK256" s="242">
        <f>ROUND(I256*H256,2)</f>
        <v>0</v>
      </c>
      <c r="BL256" s="19" t="s">
        <v>286</v>
      </c>
      <c r="BM256" s="241" t="s">
        <v>4446</v>
      </c>
    </row>
    <row r="257" s="12" customFormat="1" ht="25.92" customHeight="1">
      <c r="A257" s="12"/>
      <c r="B257" s="214"/>
      <c r="C257" s="215"/>
      <c r="D257" s="216" t="s">
        <v>81</v>
      </c>
      <c r="E257" s="217" t="s">
        <v>707</v>
      </c>
      <c r="F257" s="217" t="s">
        <v>708</v>
      </c>
      <c r="G257" s="215"/>
      <c r="H257" s="215"/>
      <c r="I257" s="218"/>
      <c r="J257" s="219">
        <f>BK257</f>
        <v>0</v>
      </c>
      <c r="K257" s="215"/>
      <c r="L257" s="220"/>
      <c r="M257" s="221"/>
      <c r="N257" s="222"/>
      <c r="O257" s="222"/>
      <c r="P257" s="223">
        <f>P258+P265</f>
        <v>0</v>
      </c>
      <c r="Q257" s="222"/>
      <c r="R257" s="223">
        <f>R258+R265</f>
        <v>0.65548600000000001</v>
      </c>
      <c r="S257" s="222"/>
      <c r="T257" s="224">
        <f>T258+T265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5" t="s">
        <v>91</v>
      </c>
      <c r="AT257" s="226" t="s">
        <v>81</v>
      </c>
      <c r="AU257" s="226" t="s">
        <v>82</v>
      </c>
      <c r="AY257" s="225" t="s">
        <v>280</v>
      </c>
      <c r="BK257" s="227">
        <f>BK258+BK265</f>
        <v>0</v>
      </c>
    </row>
    <row r="258" s="12" customFormat="1" ht="22.8" customHeight="1">
      <c r="A258" s="12"/>
      <c r="B258" s="214"/>
      <c r="C258" s="215"/>
      <c r="D258" s="216" t="s">
        <v>81</v>
      </c>
      <c r="E258" s="228" t="s">
        <v>1130</v>
      </c>
      <c r="F258" s="228" t="s">
        <v>1131</v>
      </c>
      <c r="G258" s="215"/>
      <c r="H258" s="215"/>
      <c r="I258" s="218"/>
      <c r="J258" s="229">
        <f>BK258</f>
        <v>0</v>
      </c>
      <c r="K258" s="215"/>
      <c r="L258" s="220"/>
      <c r="M258" s="221"/>
      <c r="N258" s="222"/>
      <c r="O258" s="222"/>
      <c r="P258" s="223">
        <f>SUM(P259:P264)</f>
        <v>0</v>
      </c>
      <c r="Q258" s="222"/>
      <c r="R258" s="223">
        <f>SUM(R259:R264)</f>
        <v>0.64998999999999996</v>
      </c>
      <c r="S258" s="222"/>
      <c r="T258" s="224">
        <f>SUM(T259:T264)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5" t="s">
        <v>91</v>
      </c>
      <c r="AT258" s="226" t="s">
        <v>81</v>
      </c>
      <c r="AU258" s="226" t="s">
        <v>89</v>
      </c>
      <c r="AY258" s="225" t="s">
        <v>280</v>
      </c>
      <c r="BK258" s="227">
        <f>SUM(BK259:BK264)</f>
        <v>0</v>
      </c>
    </row>
    <row r="259" s="2" customFormat="1" ht="24" customHeight="1">
      <c r="A259" s="41"/>
      <c r="B259" s="42"/>
      <c r="C259" s="230" t="s">
        <v>671</v>
      </c>
      <c r="D259" s="230" t="s">
        <v>282</v>
      </c>
      <c r="E259" s="231" t="s">
        <v>1182</v>
      </c>
      <c r="F259" s="232" t="s">
        <v>1183</v>
      </c>
      <c r="G259" s="233" t="s">
        <v>1178</v>
      </c>
      <c r="H259" s="234">
        <v>519.79999999999995</v>
      </c>
      <c r="I259" s="235"/>
      <c r="J259" s="236">
        <f>ROUND(I259*H259,2)</f>
        <v>0</v>
      </c>
      <c r="K259" s="232" t="s">
        <v>285</v>
      </c>
      <c r="L259" s="47"/>
      <c r="M259" s="237" t="s">
        <v>44</v>
      </c>
      <c r="N259" s="238" t="s">
        <v>53</v>
      </c>
      <c r="O259" s="87"/>
      <c r="P259" s="239">
        <f>O259*H259</f>
        <v>0</v>
      </c>
      <c r="Q259" s="239">
        <v>5.0000000000000002E-05</v>
      </c>
      <c r="R259" s="239">
        <f>Q259*H259</f>
        <v>0.025989999999999999</v>
      </c>
      <c r="S259" s="239">
        <v>0</v>
      </c>
      <c r="T259" s="240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41" t="s">
        <v>374</v>
      </c>
      <c r="AT259" s="241" t="s">
        <v>282</v>
      </c>
      <c r="AU259" s="241" t="s">
        <v>91</v>
      </c>
      <c r="AY259" s="19" t="s">
        <v>280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9" t="s">
        <v>89</v>
      </c>
      <c r="BK259" s="242">
        <f>ROUND(I259*H259,2)</f>
        <v>0</v>
      </c>
      <c r="BL259" s="19" t="s">
        <v>374</v>
      </c>
      <c r="BM259" s="241" t="s">
        <v>4447</v>
      </c>
    </row>
    <row r="260" s="13" customFormat="1">
      <c r="A260" s="13"/>
      <c r="B260" s="243"/>
      <c r="C260" s="244"/>
      <c r="D260" s="245" t="s">
        <v>288</v>
      </c>
      <c r="E260" s="246" t="s">
        <v>44</v>
      </c>
      <c r="F260" s="247" t="s">
        <v>4448</v>
      </c>
      <c r="G260" s="244"/>
      <c r="H260" s="248">
        <v>519.79999999999995</v>
      </c>
      <c r="I260" s="249"/>
      <c r="J260" s="244"/>
      <c r="K260" s="244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288</v>
      </c>
      <c r="AU260" s="254" t="s">
        <v>91</v>
      </c>
      <c r="AV260" s="13" t="s">
        <v>91</v>
      </c>
      <c r="AW260" s="13" t="s">
        <v>42</v>
      </c>
      <c r="AX260" s="13" t="s">
        <v>89</v>
      </c>
      <c r="AY260" s="254" t="s">
        <v>280</v>
      </c>
    </row>
    <row r="261" s="2" customFormat="1" ht="24" customHeight="1">
      <c r="A261" s="41"/>
      <c r="B261" s="42"/>
      <c r="C261" s="266" t="s">
        <v>675</v>
      </c>
      <c r="D261" s="266" t="s">
        <v>329</v>
      </c>
      <c r="E261" s="267" t="s">
        <v>1187</v>
      </c>
      <c r="F261" s="268" t="s">
        <v>1188</v>
      </c>
      <c r="G261" s="269" t="s">
        <v>319</v>
      </c>
      <c r="H261" s="270">
        <v>0.624</v>
      </c>
      <c r="I261" s="271"/>
      <c r="J261" s="272">
        <f>ROUND(I261*H261,2)</f>
        <v>0</v>
      </c>
      <c r="K261" s="268" t="s">
        <v>285</v>
      </c>
      <c r="L261" s="273"/>
      <c r="M261" s="274" t="s">
        <v>44</v>
      </c>
      <c r="N261" s="275" t="s">
        <v>53</v>
      </c>
      <c r="O261" s="87"/>
      <c r="P261" s="239">
        <f>O261*H261</f>
        <v>0</v>
      </c>
      <c r="Q261" s="239">
        <v>1</v>
      </c>
      <c r="R261" s="239">
        <f>Q261*H261</f>
        <v>0.624</v>
      </c>
      <c r="S261" s="239">
        <v>0</v>
      </c>
      <c r="T261" s="240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41" t="s">
        <v>455</v>
      </c>
      <c r="AT261" s="241" t="s">
        <v>329</v>
      </c>
      <c r="AU261" s="241" t="s">
        <v>91</v>
      </c>
      <c r="AY261" s="19" t="s">
        <v>280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9" t="s">
        <v>89</v>
      </c>
      <c r="BK261" s="242">
        <f>ROUND(I261*H261,2)</f>
        <v>0</v>
      </c>
      <c r="BL261" s="19" t="s">
        <v>374</v>
      </c>
      <c r="BM261" s="241" t="s">
        <v>4449</v>
      </c>
    </row>
    <row r="262" s="15" customFormat="1">
      <c r="A262" s="15"/>
      <c r="B262" s="279"/>
      <c r="C262" s="280"/>
      <c r="D262" s="245" t="s">
        <v>288</v>
      </c>
      <c r="E262" s="281" t="s">
        <v>44</v>
      </c>
      <c r="F262" s="282" t="s">
        <v>1190</v>
      </c>
      <c r="G262" s="280"/>
      <c r="H262" s="281" t="s">
        <v>44</v>
      </c>
      <c r="I262" s="283"/>
      <c r="J262" s="280"/>
      <c r="K262" s="280"/>
      <c r="L262" s="284"/>
      <c r="M262" s="285"/>
      <c r="N262" s="286"/>
      <c r="O262" s="286"/>
      <c r="P262" s="286"/>
      <c r="Q262" s="286"/>
      <c r="R262" s="286"/>
      <c r="S262" s="286"/>
      <c r="T262" s="28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8" t="s">
        <v>288</v>
      </c>
      <c r="AU262" s="288" t="s">
        <v>91</v>
      </c>
      <c r="AV262" s="15" t="s">
        <v>89</v>
      </c>
      <c r="AW262" s="15" t="s">
        <v>42</v>
      </c>
      <c r="AX262" s="15" t="s">
        <v>82</v>
      </c>
      <c r="AY262" s="288" t="s">
        <v>280</v>
      </c>
    </row>
    <row r="263" s="13" customFormat="1">
      <c r="A263" s="13"/>
      <c r="B263" s="243"/>
      <c r="C263" s="244"/>
      <c r="D263" s="245" t="s">
        <v>288</v>
      </c>
      <c r="E263" s="246" t="s">
        <v>44</v>
      </c>
      <c r="F263" s="247" t="s">
        <v>4450</v>
      </c>
      <c r="G263" s="244"/>
      <c r="H263" s="248">
        <v>0.624</v>
      </c>
      <c r="I263" s="249"/>
      <c r="J263" s="244"/>
      <c r="K263" s="244"/>
      <c r="L263" s="250"/>
      <c r="M263" s="251"/>
      <c r="N263" s="252"/>
      <c r="O263" s="252"/>
      <c r="P263" s="252"/>
      <c r="Q263" s="252"/>
      <c r="R263" s="252"/>
      <c r="S263" s="252"/>
      <c r="T263" s="25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4" t="s">
        <v>288</v>
      </c>
      <c r="AU263" s="254" t="s">
        <v>91</v>
      </c>
      <c r="AV263" s="13" t="s">
        <v>91</v>
      </c>
      <c r="AW263" s="13" t="s">
        <v>42</v>
      </c>
      <c r="AX263" s="13" t="s">
        <v>89</v>
      </c>
      <c r="AY263" s="254" t="s">
        <v>280</v>
      </c>
    </row>
    <row r="264" s="2" customFormat="1" ht="36" customHeight="1">
      <c r="A264" s="41"/>
      <c r="B264" s="42"/>
      <c r="C264" s="230" t="s">
        <v>680</v>
      </c>
      <c r="D264" s="230" t="s">
        <v>282</v>
      </c>
      <c r="E264" s="231" t="s">
        <v>1194</v>
      </c>
      <c r="F264" s="232" t="s">
        <v>1195</v>
      </c>
      <c r="G264" s="233" t="s">
        <v>763</v>
      </c>
      <c r="H264" s="300"/>
      <c r="I264" s="235"/>
      <c r="J264" s="236">
        <f>ROUND(I264*H264,2)</f>
        <v>0</v>
      </c>
      <c r="K264" s="232" t="s">
        <v>285</v>
      </c>
      <c r="L264" s="47"/>
      <c r="M264" s="237" t="s">
        <v>44</v>
      </c>
      <c r="N264" s="238" t="s">
        <v>53</v>
      </c>
      <c r="O264" s="87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41" t="s">
        <v>374</v>
      </c>
      <c r="AT264" s="241" t="s">
        <v>282</v>
      </c>
      <c r="AU264" s="241" t="s">
        <v>91</v>
      </c>
      <c r="AY264" s="19" t="s">
        <v>280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9" t="s">
        <v>89</v>
      </c>
      <c r="BK264" s="242">
        <f>ROUND(I264*H264,2)</f>
        <v>0</v>
      </c>
      <c r="BL264" s="19" t="s">
        <v>374</v>
      </c>
      <c r="BM264" s="241" t="s">
        <v>4451</v>
      </c>
    </row>
    <row r="265" s="12" customFormat="1" ht="22.8" customHeight="1">
      <c r="A265" s="12"/>
      <c r="B265" s="214"/>
      <c r="C265" s="215"/>
      <c r="D265" s="216" t="s">
        <v>81</v>
      </c>
      <c r="E265" s="228" t="s">
        <v>1366</v>
      </c>
      <c r="F265" s="228" t="s">
        <v>1367</v>
      </c>
      <c r="G265" s="215"/>
      <c r="H265" s="215"/>
      <c r="I265" s="218"/>
      <c r="J265" s="229">
        <f>BK265</f>
        <v>0</v>
      </c>
      <c r="K265" s="215"/>
      <c r="L265" s="220"/>
      <c r="M265" s="221"/>
      <c r="N265" s="222"/>
      <c r="O265" s="222"/>
      <c r="P265" s="223">
        <f>SUM(P266:P274)</f>
        <v>0</v>
      </c>
      <c r="Q265" s="222"/>
      <c r="R265" s="223">
        <f>SUM(R266:R274)</f>
        <v>0.0054960000000000009</v>
      </c>
      <c r="S265" s="222"/>
      <c r="T265" s="224">
        <f>SUM(T266:T274)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5" t="s">
        <v>91</v>
      </c>
      <c r="AT265" s="226" t="s">
        <v>81</v>
      </c>
      <c r="AU265" s="226" t="s">
        <v>89</v>
      </c>
      <c r="AY265" s="225" t="s">
        <v>280</v>
      </c>
      <c r="BK265" s="227">
        <f>SUM(BK266:BK274)</f>
        <v>0</v>
      </c>
    </row>
    <row r="266" s="2" customFormat="1" ht="36" customHeight="1">
      <c r="A266" s="41"/>
      <c r="B266" s="42"/>
      <c r="C266" s="230" t="s">
        <v>686</v>
      </c>
      <c r="D266" s="230" t="s">
        <v>282</v>
      </c>
      <c r="E266" s="231" t="s">
        <v>1369</v>
      </c>
      <c r="F266" s="232" t="s">
        <v>1370</v>
      </c>
      <c r="G266" s="233" t="s">
        <v>201</v>
      </c>
      <c r="H266" s="234">
        <v>13.74</v>
      </c>
      <c r="I266" s="235"/>
      <c r="J266" s="236">
        <f>ROUND(I266*H266,2)</f>
        <v>0</v>
      </c>
      <c r="K266" s="232" t="s">
        <v>285</v>
      </c>
      <c r="L266" s="47"/>
      <c r="M266" s="237" t="s">
        <v>44</v>
      </c>
      <c r="N266" s="238" t="s">
        <v>53</v>
      </c>
      <c r="O266" s="87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41" t="s">
        <v>374</v>
      </c>
      <c r="AT266" s="241" t="s">
        <v>282</v>
      </c>
      <c r="AU266" s="241" t="s">
        <v>91</v>
      </c>
      <c r="AY266" s="19" t="s">
        <v>280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9" t="s">
        <v>89</v>
      </c>
      <c r="BK266" s="242">
        <f>ROUND(I266*H266,2)</f>
        <v>0</v>
      </c>
      <c r="BL266" s="19" t="s">
        <v>374</v>
      </c>
      <c r="BM266" s="241" t="s">
        <v>4452</v>
      </c>
    </row>
    <row r="267" s="13" customFormat="1">
      <c r="A267" s="13"/>
      <c r="B267" s="243"/>
      <c r="C267" s="244"/>
      <c r="D267" s="245" t="s">
        <v>288</v>
      </c>
      <c r="E267" s="246" t="s">
        <v>44</v>
      </c>
      <c r="F267" s="247" t="s">
        <v>4453</v>
      </c>
      <c r="G267" s="244"/>
      <c r="H267" s="248">
        <v>13.74</v>
      </c>
      <c r="I267" s="249"/>
      <c r="J267" s="244"/>
      <c r="K267" s="244"/>
      <c r="L267" s="250"/>
      <c r="M267" s="251"/>
      <c r="N267" s="252"/>
      <c r="O267" s="252"/>
      <c r="P267" s="252"/>
      <c r="Q267" s="252"/>
      <c r="R267" s="252"/>
      <c r="S267" s="252"/>
      <c r="T267" s="25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4" t="s">
        <v>288</v>
      </c>
      <c r="AU267" s="254" t="s">
        <v>91</v>
      </c>
      <c r="AV267" s="13" t="s">
        <v>91</v>
      </c>
      <c r="AW267" s="13" t="s">
        <v>42</v>
      </c>
      <c r="AX267" s="13" t="s">
        <v>89</v>
      </c>
      <c r="AY267" s="254" t="s">
        <v>280</v>
      </c>
    </row>
    <row r="268" s="2" customFormat="1" ht="24" customHeight="1">
      <c r="A268" s="41"/>
      <c r="B268" s="42"/>
      <c r="C268" s="230" t="s">
        <v>691</v>
      </c>
      <c r="D268" s="230" t="s">
        <v>282</v>
      </c>
      <c r="E268" s="231" t="s">
        <v>1380</v>
      </c>
      <c r="F268" s="232" t="s">
        <v>1381</v>
      </c>
      <c r="G268" s="233" t="s">
        <v>201</v>
      </c>
      <c r="H268" s="234">
        <v>13.74</v>
      </c>
      <c r="I268" s="235"/>
      <c r="J268" s="236">
        <f>ROUND(I268*H268,2)</f>
        <v>0</v>
      </c>
      <c r="K268" s="232" t="s">
        <v>285</v>
      </c>
      <c r="L268" s="47"/>
      <c r="M268" s="237" t="s">
        <v>44</v>
      </c>
      <c r="N268" s="238" t="s">
        <v>53</v>
      </c>
      <c r="O268" s="87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41" t="s">
        <v>374</v>
      </c>
      <c r="AT268" s="241" t="s">
        <v>282</v>
      </c>
      <c r="AU268" s="241" t="s">
        <v>91</v>
      </c>
      <c r="AY268" s="19" t="s">
        <v>280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9" t="s">
        <v>89</v>
      </c>
      <c r="BK268" s="242">
        <f>ROUND(I268*H268,2)</f>
        <v>0</v>
      </c>
      <c r="BL268" s="19" t="s">
        <v>374</v>
      </c>
      <c r="BM268" s="241" t="s">
        <v>4454</v>
      </c>
    </row>
    <row r="269" s="2" customFormat="1" ht="24" customHeight="1">
      <c r="A269" s="41"/>
      <c r="B269" s="42"/>
      <c r="C269" s="266" t="s">
        <v>696</v>
      </c>
      <c r="D269" s="266" t="s">
        <v>329</v>
      </c>
      <c r="E269" s="267" t="s">
        <v>1384</v>
      </c>
      <c r="F269" s="268" t="s">
        <v>1385</v>
      </c>
      <c r="G269" s="269" t="s">
        <v>1178</v>
      </c>
      <c r="H269" s="270">
        <v>2.7480000000000002</v>
      </c>
      <c r="I269" s="271"/>
      <c r="J269" s="272">
        <f>ROUND(I269*H269,2)</f>
        <v>0</v>
      </c>
      <c r="K269" s="268" t="s">
        <v>285</v>
      </c>
      <c r="L269" s="273"/>
      <c r="M269" s="274" t="s">
        <v>44</v>
      </c>
      <c r="N269" s="275" t="s">
        <v>53</v>
      </c>
      <c r="O269" s="87"/>
      <c r="P269" s="239">
        <f>O269*H269</f>
        <v>0</v>
      </c>
      <c r="Q269" s="239">
        <v>0.001</v>
      </c>
      <c r="R269" s="239">
        <f>Q269*H269</f>
        <v>0.0027480000000000004</v>
      </c>
      <c r="S269" s="239">
        <v>0</v>
      </c>
      <c r="T269" s="240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41" t="s">
        <v>455</v>
      </c>
      <c r="AT269" s="241" t="s">
        <v>329</v>
      </c>
      <c r="AU269" s="241" t="s">
        <v>91</v>
      </c>
      <c r="AY269" s="19" t="s">
        <v>280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9" t="s">
        <v>89</v>
      </c>
      <c r="BK269" s="242">
        <f>ROUND(I269*H269,2)</f>
        <v>0</v>
      </c>
      <c r="BL269" s="19" t="s">
        <v>374</v>
      </c>
      <c r="BM269" s="241" t="s">
        <v>4455</v>
      </c>
    </row>
    <row r="270" s="13" customFormat="1">
      <c r="A270" s="13"/>
      <c r="B270" s="243"/>
      <c r="C270" s="244"/>
      <c r="D270" s="245" t="s">
        <v>288</v>
      </c>
      <c r="E270" s="244"/>
      <c r="F270" s="247" t="s">
        <v>4456</v>
      </c>
      <c r="G270" s="244"/>
      <c r="H270" s="248">
        <v>2.7480000000000002</v>
      </c>
      <c r="I270" s="249"/>
      <c r="J270" s="244"/>
      <c r="K270" s="244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288</v>
      </c>
      <c r="AU270" s="254" t="s">
        <v>91</v>
      </c>
      <c r="AV270" s="13" t="s">
        <v>91</v>
      </c>
      <c r="AW270" s="13" t="s">
        <v>4</v>
      </c>
      <c r="AX270" s="13" t="s">
        <v>89</v>
      </c>
      <c r="AY270" s="254" t="s">
        <v>280</v>
      </c>
    </row>
    <row r="271" s="2" customFormat="1" ht="24" customHeight="1">
      <c r="A271" s="41"/>
      <c r="B271" s="42"/>
      <c r="C271" s="230" t="s">
        <v>703</v>
      </c>
      <c r="D271" s="230" t="s">
        <v>282</v>
      </c>
      <c r="E271" s="231" t="s">
        <v>1389</v>
      </c>
      <c r="F271" s="232" t="s">
        <v>1390</v>
      </c>
      <c r="G271" s="233" t="s">
        <v>201</v>
      </c>
      <c r="H271" s="234">
        <v>27.48</v>
      </c>
      <c r="I271" s="235"/>
      <c r="J271" s="236">
        <f>ROUND(I271*H271,2)</f>
        <v>0</v>
      </c>
      <c r="K271" s="232" t="s">
        <v>285</v>
      </c>
      <c r="L271" s="47"/>
      <c r="M271" s="237" t="s">
        <v>44</v>
      </c>
      <c r="N271" s="238" t="s">
        <v>53</v>
      </c>
      <c r="O271" s="87"/>
      <c r="P271" s="239">
        <f>O271*H271</f>
        <v>0</v>
      </c>
      <c r="Q271" s="239">
        <v>0</v>
      </c>
      <c r="R271" s="239">
        <f>Q271*H271</f>
        <v>0</v>
      </c>
      <c r="S271" s="239">
        <v>0</v>
      </c>
      <c r="T271" s="240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41" t="s">
        <v>374</v>
      </c>
      <c r="AT271" s="241" t="s">
        <v>282</v>
      </c>
      <c r="AU271" s="241" t="s">
        <v>91</v>
      </c>
      <c r="AY271" s="19" t="s">
        <v>280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9" t="s">
        <v>89</v>
      </c>
      <c r="BK271" s="242">
        <f>ROUND(I271*H271,2)</f>
        <v>0</v>
      </c>
      <c r="BL271" s="19" t="s">
        <v>374</v>
      </c>
      <c r="BM271" s="241" t="s">
        <v>4457</v>
      </c>
    </row>
    <row r="272" s="13" customFormat="1">
      <c r="A272" s="13"/>
      <c r="B272" s="243"/>
      <c r="C272" s="244"/>
      <c r="D272" s="245" t="s">
        <v>288</v>
      </c>
      <c r="E272" s="246" t="s">
        <v>44</v>
      </c>
      <c r="F272" s="247" t="s">
        <v>4458</v>
      </c>
      <c r="G272" s="244"/>
      <c r="H272" s="248">
        <v>27.48</v>
      </c>
      <c r="I272" s="249"/>
      <c r="J272" s="244"/>
      <c r="K272" s="244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288</v>
      </c>
      <c r="AU272" s="254" t="s">
        <v>91</v>
      </c>
      <c r="AV272" s="13" t="s">
        <v>91</v>
      </c>
      <c r="AW272" s="13" t="s">
        <v>42</v>
      </c>
      <c r="AX272" s="13" t="s">
        <v>89</v>
      </c>
      <c r="AY272" s="254" t="s">
        <v>280</v>
      </c>
    </row>
    <row r="273" s="2" customFormat="1" ht="24" customHeight="1">
      <c r="A273" s="41"/>
      <c r="B273" s="42"/>
      <c r="C273" s="266" t="s">
        <v>711</v>
      </c>
      <c r="D273" s="266" t="s">
        <v>329</v>
      </c>
      <c r="E273" s="267" t="s">
        <v>1394</v>
      </c>
      <c r="F273" s="268" t="s">
        <v>1395</v>
      </c>
      <c r="G273" s="269" t="s">
        <v>1178</v>
      </c>
      <c r="H273" s="270">
        <v>2.7480000000000002</v>
      </c>
      <c r="I273" s="271"/>
      <c r="J273" s="272">
        <f>ROUND(I273*H273,2)</f>
        <v>0</v>
      </c>
      <c r="K273" s="268" t="s">
        <v>285</v>
      </c>
      <c r="L273" s="273"/>
      <c r="M273" s="274" t="s">
        <v>44</v>
      </c>
      <c r="N273" s="275" t="s">
        <v>53</v>
      </c>
      <c r="O273" s="87"/>
      <c r="P273" s="239">
        <f>O273*H273</f>
        <v>0</v>
      </c>
      <c r="Q273" s="239">
        <v>0.001</v>
      </c>
      <c r="R273" s="239">
        <f>Q273*H273</f>
        <v>0.0027480000000000004</v>
      </c>
      <c r="S273" s="239">
        <v>0</v>
      </c>
      <c r="T273" s="240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41" t="s">
        <v>455</v>
      </c>
      <c r="AT273" s="241" t="s">
        <v>329</v>
      </c>
      <c r="AU273" s="241" t="s">
        <v>91</v>
      </c>
      <c r="AY273" s="19" t="s">
        <v>280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9" t="s">
        <v>89</v>
      </c>
      <c r="BK273" s="242">
        <f>ROUND(I273*H273,2)</f>
        <v>0</v>
      </c>
      <c r="BL273" s="19" t="s">
        <v>374</v>
      </c>
      <c r="BM273" s="241" t="s">
        <v>4459</v>
      </c>
    </row>
    <row r="274" s="13" customFormat="1">
      <c r="A274" s="13"/>
      <c r="B274" s="243"/>
      <c r="C274" s="244"/>
      <c r="D274" s="245" t="s">
        <v>288</v>
      </c>
      <c r="E274" s="244"/>
      <c r="F274" s="247" t="s">
        <v>4460</v>
      </c>
      <c r="G274" s="244"/>
      <c r="H274" s="248">
        <v>2.7480000000000002</v>
      </c>
      <c r="I274" s="249"/>
      <c r="J274" s="244"/>
      <c r="K274" s="244"/>
      <c r="L274" s="250"/>
      <c r="M274" s="301"/>
      <c r="N274" s="302"/>
      <c r="O274" s="302"/>
      <c r="P274" s="302"/>
      <c r="Q274" s="302"/>
      <c r="R274" s="302"/>
      <c r="S274" s="302"/>
      <c r="T274" s="30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4" t="s">
        <v>288</v>
      </c>
      <c r="AU274" s="254" t="s">
        <v>91</v>
      </c>
      <c r="AV274" s="13" t="s">
        <v>91</v>
      </c>
      <c r="AW274" s="13" t="s">
        <v>4</v>
      </c>
      <c r="AX274" s="13" t="s">
        <v>89</v>
      </c>
      <c r="AY274" s="254" t="s">
        <v>280</v>
      </c>
    </row>
    <row r="275" s="2" customFormat="1" ht="6.96" customHeight="1">
      <c r="A275" s="41"/>
      <c r="B275" s="62"/>
      <c r="C275" s="63"/>
      <c r="D275" s="63"/>
      <c r="E275" s="63"/>
      <c r="F275" s="63"/>
      <c r="G275" s="63"/>
      <c r="H275" s="63"/>
      <c r="I275" s="179"/>
      <c r="J275" s="63"/>
      <c r="K275" s="63"/>
      <c r="L275" s="47"/>
      <c r="M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</row>
  </sheetData>
  <sheetProtection sheet="1" autoFilter="0" formatColumns="0" formatRows="0" objects="1" scenarios="1" spinCount="100000" saltValue="QcNUbloWaITL7xVQ1VSvrtoWBewMYTbNTBTIk5QXcG5ucVee39V5niSSRnmhUZADcT36Pj0/tfFM8K0NEyHgGQ==" hashValue="k+8dOY9IvBzfp1lR/OYjgi6Un5gxrTycCmPhYDoZf2FlU/nxhPBzy/iFPImZCbGG0i49kO/Ns7bezRfSySRP/w==" algorithmName="SHA-512" password="CC35"/>
  <autoFilter ref="C96:K2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186</v>
      </c>
      <c r="AZ2" s="142" t="s">
        <v>4461</v>
      </c>
      <c r="BA2" s="142" t="s">
        <v>4462</v>
      </c>
      <c r="BB2" s="142" t="s">
        <v>235</v>
      </c>
      <c r="BC2" s="142" t="s">
        <v>4463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4030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4464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ROUND(J94,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ROUND((SUM(BE94:BE169)),  2)</f>
        <v>0</v>
      </c>
      <c r="G35" s="41"/>
      <c r="H35" s="41"/>
      <c r="I35" s="168">
        <v>0.20999999999999999</v>
      </c>
      <c r="J35" s="167">
        <f>ROUND(((SUM(BE94:BE169))*I35),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ROUND((SUM(BF94:BF169)),  2)</f>
        <v>0</v>
      </c>
      <c r="G36" s="41"/>
      <c r="H36" s="41"/>
      <c r="I36" s="168">
        <v>0.14999999999999999</v>
      </c>
      <c r="J36" s="167">
        <f>ROUND(((SUM(BF94:BF169))*I36),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ROUND((SUM(BG94:BG169)),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ROUND((SUM(BH94:BH169)),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ROUND((SUM(BI94:BI169)),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4030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60c - Venkovní schodiště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J94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J95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J96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245</v>
      </c>
      <c r="E66" s="198"/>
      <c r="F66" s="198"/>
      <c r="G66" s="198"/>
      <c r="H66" s="198"/>
      <c r="I66" s="199"/>
      <c r="J66" s="200">
        <f>J116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247</v>
      </c>
      <c r="E67" s="198"/>
      <c r="F67" s="198"/>
      <c r="G67" s="198"/>
      <c r="H67" s="198"/>
      <c r="I67" s="199"/>
      <c r="J67" s="200">
        <f>J130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248</v>
      </c>
      <c r="E68" s="198"/>
      <c r="F68" s="198"/>
      <c r="G68" s="198"/>
      <c r="H68" s="198"/>
      <c r="I68" s="199"/>
      <c r="J68" s="200">
        <f>J140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89"/>
      <c r="C69" s="190"/>
      <c r="D69" s="191" t="s">
        <v>249</v>
      </c>
      <c r="E69" s="192"/>
      <c r="F69" s="192"/>
      <c r="G69" s="192"/>
      <c r="H69" s="192"/>
      <c r="I69" s="193"/>
      <c r="J69" s="194">
        <f>J142</f>
        <v>0</v>
      </c>
      <c r="K69" s="190"/>
      <c r="L69" s="19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96"/>
      <c r="C70" s="128"/>
      <c r="D70" s="197" t="s">
        <v>258</v>
      </c>
      <c r="E70" s="198"/>
      <c r="F70" s="198"/>
      <c r="G70" s="198"/>
      <c r="H70" s="198"/>
      <c r="I70" s="199"/>
      <c r="J70" s="200">
        <f>J143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6"/>
      <c r="C71" s="128"/>
      <c r="D71" s="197" t="s">
        <v>4465</v>
      </c>
      <c r="E71" s="198"/>
      <c r="F71" s="198"/>
      <c r="G71" s="198"/>
      <c r="H71" s="198"/>
      <c r="I71" s="199"/>
      <c r="J71" s="200">
        <f>J152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96"/>
      <c r="C72" s="128"/>
      <c r="D72" s="197" t="s">
        <v>264</v>
      </c>
      <c r="E72" s="198"/>
      <c r="F72" s="198"/>
      <c r="G72" s="198"/>
      <c r="H72" s="198"/>
      <c r="I72" s="199"/>
      <c r="J72" s="200">
        <f>J158</f>
        <v>0</v>
      </c>
      <c r="K72" s="128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1"/>
      <c r="B73" s="42"/>
      <c r="C73" s="43"/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62"/>
      <c r="C74" s="63"/>
      <c r="D74" s="63"/>
      <c r="E74" s="63"/>
      <c r="F74" s="63"/>
      <c r="G74" s="63"/>
      <c r="H74" s="63"/>
      <c r="I74" s="179"/>
      <c r="J74" s="63"/>
      <c r="K74" s="6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="2" customFormat="1" ht="6.96" customHeight="1">
      <c r="A78" s="41"/>
      <c r="B78" s="64"/>
      <c r="C78" s="65"/>
      <c r="D78" s="65"/>
      <c r="E78" s="65"/>
      <c r="F78" s="65"/>
      <c r="G78" s="65"/>
      <c r="H78" s="65"/>
      <c r="I78" s="182"/>
      <c r="J78" s="65"/>
      <c r="K78" s="65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24.96" customHeight="1">
      <c r="A79" s="41"/>
      <c r="B79" s="42"/>
      <c r="C79" s="25" t="s">
        <v>265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183" t="str">
        <f>E7</f>
        <v>Revitalizace Jižního náměstí</v>
      </c>
      <c r="F82" s="34"/>
      <c r="G82" s="34"/>
      <c r="H82" s="34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1" customFormat="1" ht="12" customHeight="1">
      <c r="B83" s="23"/>
      <c r="C83" s="34" t="s">
        <v>220</v>
      </c>
      <c r="D83" s="24"/>
      <c r="E83" s="24"/>
      <c r="F83" s="24"/>
      <c r="G83" s="24"/>
      <c r="H83" s="24"/>
      <c r="I83" s="141"/>
      <c r="J83" s="24"/>
      <c r="K83" s="24"/>
      <c r="L83" s="22"/>
    </row>
    <row r="84" s="2" customFormat="1" ht="16.5" customHeight="1">
      <c r="A84" s="41"/>
      <c r="B84" s="42"/>
      <c r="C84" s="43"/>
      <c r="D84" s="43"/>
      <c r="E84" s="183" t="s">
        <v>4030</v>
      </c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228</v>
      </c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6.5" customHeight="1">
      <c r="A86" s="41"/>
      <c r="B86" s="42"/>
      <c r="C86" s="43"/>
      <c r="D86" s="43"/>
      <c r="E86" s="72" t="str">
        <f>E11</f>
        <v>60c - Venkovní schodiště</v>
      </c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2" customHeight="1">
      <c r="A88" s="41"/>
      <c r="B88" s="42"/>
      <c r="C88" s="34" t="s">
        <v>22</v>
      </c>
      <c r="D88" s="43"/>
      <c r="E88" s="43"/>
      <c r="F88" s="29" t="str">
        <f>F14</f>
        <v>Praha 14</v>
      </c>
      <c r="G88" s="43"/>
      <c r="H88" s="43"/>
      <c r="I88" s="153" t="s">
        <v>24</v>
      </c>
      <c r="J88" s="75" t="str">
        <f>IF(J14="","",J14)</f>
        <v>17. 10. 2019</v>
      </c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6.96" customHeight="1">
      <c r="A89" s="41"/>
      <c r="B89" s="42"/>
      <c r="C89" s="43"/>
      <c r="D89" s="43"/>
      <c r="E89" s="43"/>
      <c r="F89" s="43"/>
      <c r="G89" s="43"/>
      <c r="H89" s="43"/>
      <c r="I89" s="150"/>
      <c r="J89" s="43"/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27.9" customHeight="1">
      <c r="A90" s="41"/>
      <c r="B90" s="42"/>
      <c r="C90" s="34" t="s">
        <v>30</v>
      </c>
      <c r="D90" s="43"/>
      <c r="E90" s="43"/>
      <c r="F90" s="29" t="str">
        <f>E17</f>
        <v>TSK hl. m. Prahy a.s.</v>
      </c>
      <c r="G90" s="43"/>
      <c r="H90" s="43"/>
      <c r="I90" s="153" t="s">
        <v>38</v>
      </c>
      <c r="J90" s="39" t="str">
        <f>E23</f>
        <v>d plus projektová a inženýrská a.s.</v>
      </c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5.15" customHeight="1">
      <c r="A91" s="41"/>
      <c r="B91" s="42"/>
      <c r="C91" s="34" t="s">
        <v>36</v>
      </c>
      <c r="D91" s="43"/>
      <c r="E91" s="43"/>
      <c r="F91" s="29" t="str">
        <f>IF(E20="","",E20)</f>
        <v>Vyplň údaj</v>
      </c>
      <c r="G91" s="43"/>
      <c r="H91" s="43"/>
      <c r="I91" s="153" t="s">
        <v>43</v>
      </c>
      <c r="J91" s="39" t="str">
        <f>E26</f>
        <v xml:space="preserve"> </v>
      </c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0.32" customHeight="1">
      <c r="A92" s="41"/>
      <c r="B92" s="42"/>
      <c r="C92" s="43"/>
      <c r="D92" s="43"/>
      <c r="E92" s="43"/>
      <c r="F92" s="43"/>
      <c r="G92" s="43"/>
      <c r="H92" s="43"/>
      <c r="I92" s="150"/>
      <c r="J92" s="43"/>
      <c r="K92" s="43"/>
      <c r="L92" s="15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11" customFormat="1" ht="29.28" customHeight="1">
      <c r="A93" s="202"/>
      <c r="B93" s="203"/>
      <c r="C93" s="204" t="s">
        <v>266</v>
      </c>
      <c r="D93" s="205" t="s">
        <v>67</v>
      </c>
      <c r="E93" s="205" t="s">
        <v>63</v>
      </c>
      <c r="F93" s="205" t="s">
        <v>64</v>
      </c>
      <c r="G93" s="205" t="s">
        <v>267</v>
      </c>
      <c r="H93" s="205" t="s">
        <v>268</v>
      </c>
      <c r="I93" s="206" t="s">
        <v>269</v>
      </c>
      <c r="J93" s="205" t="s">
        <v>239</v>
      </c>
      <c r="K93" s="207" t="s">
        <v>270</v>
      </c>
      <c r="L93" s="208"/>
      <c r="M93" s="95" t="s">
        <v>44</v>
      </c>
      <c r="N93" s="96" t="s">
        <v>52</v>
      </c>
      <c r="O93" s="96" t="s">
        <v>271</v>
      </c>
      <c r="P93" s="96" t="s">
        <v>272</v>
      </c>
      <c r="Q93" s="96" t="s">
        <v>273</v>
      </c>
      <c r="R93" s="96" t="s">
        <v>274</v>
      </c>
      <c r="S93" s="96" t="s">
        <v>275</v>
      </c>
      <c r="T93" s="97" t="s">
        <v>276</v>
      </c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</row>
    <row r="94" s="2" customFormat="1" ht="22.8" customHeight="1">
      <c r="A94" s="41"/>
      <c r="B94" s="42"/>
      <c r="C94" s="102" t="s">
        <v>277</v>
      </c>
      <c r="D94" s="43"/>
      <c r="E94" s="43"/>
      <c r="F94" s="43"/>
      <c r="G94" s="43"/>
      <c r="H94" s="43"/>
      <c r="I94" s="150"/>
      <c r="J94" s="209">
        <f>BK94</f>
        <v>0</v>
      </c>
      <c r="K94" s="43"/>
      <c r="L94" s="47"/>
      <c r="M94" s="98"/>
      <c r="N94" s="210"/>
      <c r="O94" s="99"/>
      <c r="P94" s="211">
        <f>P95+P142</f>
        <v>0</v>
      </c>
      <c r="Q94" s="99"/>
      <c r="R94" s="211">
        <f>R95+R142</f>
        <v>87.670974879999989</v>
      </c>
      <c r="S94" s="99"/>
      <c r="T94" s="212">
        <f>T95+T142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81</v>
      </c>
      <c r="AU94" s="19" t="s">
        <v>240</v>
      </c>
      <c r="BK94" s="213">
        <f>BK95+BK142</f>
        <v>0</v>
      </c>
    </row>
    <row r="95" s="12" customFormat="1" ht="25.92" customHeight="1">
      <c r="A95" s="12"/>
      <c r="B95" s="214"/>
      <c r="C95" s="215"/>
      <c r="D95" s="216" t="s">
        <v>81</v>
      </c>
      <c r="E95" s="217" t="s">
        <v>278</v>
      </c>
      <c r="F95" s="217" t="s">
        <v>279</v>
      </c>
      <c r="G95" s="215"/>
      <c r="H95" s="215"/>
      <c r="I95" s="218"/>
      <c r="J95" s="219">
        <f>BK95</f>
        <v>0</v>
      </c>
      <c r="K95" s="215"/>
      <c r="L95" s="220"/>
      <c r="M95" s="221"/>
      <c r="N95" s="222"/>
      <c r="O95" s="222"/>
      <c r="P95" s="223">
        <f>P96+P116+P130+P140</f>
        <v>0</v>
      </c>
      <c r="Q95" s="222"/>
      <c r="R95" s="223">
        <f>R96+R116+R130+R140</f>
        <v>86.236126879999986</v>
      </c>
      <c r="S95" s="222"/>
      <c r="T95" s="224">
        <f>T96+T116+T130+T140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89</v>
      </c>
      <c r="AT95" s="226" t="s">
        <v>81</v>
      </c>
      <c r="AU95" s="226" t="s">
        <v>82</v>
      </c>
      <c r="AY95" s="225" t="s">
        <v>280</v>
      </c>
      <c r="BK95" s="227">
        <f>BK96+BK116+BK130+BK140</f>
        <v>0</v>
      </c>
    </row>
    <row r="96" s="12" customFormat="1" ht="22.8" customHeight="1">
      <c r="A96" s="12"/>
      <c r="B96" s="214"/>
      <c r="C96" s="215"/>
      <c r="D96" s="216" t="s">
        <v>81</v>
      </c>
      <c r="E96" s="228" t="s">
        <v>89</v>
      </c>
      <c r="F96" s="228" t="s">
        <v>281</v>
      </c>
      <c r="G96" s="215"/>
      <c r="H96" s="215"/>
      <c r="I96" s="218"/>
      <c r="J96" s="229">
        <f>BK96</f>
        <v>0</v>
      </c>
      <c r="K96" s="215"/>
      <c r="L96" s="220"/>
      <c r="M96" s="221"/>
      <c r="N96" s="222"/>
      <c r="O96" s="222"/>
      <c r="P96" s="223">
        <f>SUM(P97:P115)</f>
        <v>0</v>
      </c>
      <c r="Q96" s="222"/>
      <c r="R96" s="223">
        <f>SUM(R97:R115)</f>
        <v>0</v>
      </c>
      <c r="S96" s="222"/>
      <c r="T96" s="224">
        <f>SUM(T97:T115)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5" t="s">
        <v>89</v>
      </c>
      <c r="AT96" s="226" t="s">
        <v>81</v>
      </c>
      <c r="AU96" s="226" t="s">
        <v>89</v>
      </c>
      <c r="AY96" s="225" t="s">
        <v>280</v>
      </c>
      <c r="BK96" s="227">
        <f>SUM(BK97:BK115)</f>
        <v>0</v>
      </c>
    </row>
    <row r="97" s="2" customFormat="1" ht="36" customHeight="1">
      <c r="A97" s="41"/>
      <c r="B97" s="42"/>
      <c r="C97" s="230" t="s">
        <v>89</v>
      </c>
      <c r="D97" s="230" t="s">
        <v>282</v>
      </c>
      <c r="E97" s="231" t="s">
        <v>283</v>
      </c>
      <c r="F97" s="232" t="s">
        <v>284</v>
      </c>
      <c r="G97" s="233" t="s">
        <v>235</v>
      </c>
      <c r="H97" s="234">
        <v>26.300000000000001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4466</v>
      </c>
    </row>
    <row r="98" s="13" customFormat="1">
      <c r="A98" s="13"/>
      <c r="B98" s="243"/>
      <c r="C98" s="244"/>
      <c r="D98" s="245" t="s">
        <v>288</v>
      </c>
      <c r="E98" s="246" t="s">
        <v>44</v>
      </c>
      <c r="F98" s="247" t="s">
        <v>4467</v>
      </c>
      <c r="G98" s="244"/>
      <c r="H98" s="248">
        <v>24.600000000000001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91</v>
      </c>
      <c r="AV98" s="13" t="s">
        <v>91</v>
      </c>
      <c r="AW98" s="13" t="s">
        <v>42</v>
      </c>
      <c r="AX98" s="13" t="s">
        <v>82</v>
      </c>
      <c r="AY98" s="254" t="s">
        <v>280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4468</v>
      </c>
      <c r="G99" s="244"/>
      <c r="H99" s="248">
        <v>1.7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82</v>
      </c>
      <c r="AY99" s="254" t="s">
        <v>280</v>
      </c>
    </row>
    <row r="100" s="14" customFormat="1">
      <c r="A100" s="14"/>
      <c r="B100" s="255"/>
      <c r="C100" s="256"/>
      <c r="D100" s="245" t="s">
        <v>288</v>
      </c>
      <c r="E100" s="257" t="s">
        <v>4461</v>
      </c>
      <c r="F100" s="258" t="s">
        <v>292</v>
      </c>
      <c r="G100" s="256"/>
      <c r="H100" s="259">
        <v>26.300000000000001</v>
      </c>
      <c r="I100" s="260"/>
      <c r="J100" s="256"/>
      <c r="K100" s="256"/>
      <c r="L100" s="261"/>
      <c r="M100" s="262"/>
      <c r="N100" s="263"/>
      <c r="O100" s="263"/>
      <c r="P100" s="263"/>
      <c r="Q100" s="263"/>
      <c r="R100" s="263"/>
      <c r="S100" s="263"/>
      <c r="T100" s="26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5" t="s">
        <v>288</v>
      </c>
      <c r="AU100" s="265" t="s">
        <v>91</v>
      </c>
      <c r="AV100" s="14" t="s">
        <v>286</v>
      </c>
      <c r="AW100" s="14" t="s">
        <v>42</v>
      </c>
      <c r="AX100" s="14" t="s">
        <v>89</v>
      </c>
      <c r="AY100" s="265" t="s">
        <v>280</v>
      </c>
    </row>
    <row r="101" s="2" customFormat="1" ht="36" customHeight="1">
      <c r="A101" s="41"/>
      <c r="B101" s="42"/>
      <c r="C101" s="230" t="s">
        <v>91</v>
      </c>
      <c r="D101" s="230" t="s">
        <v>282</v>
      </c>
      <c r="E101" s="231" t="s">
        <v>293</v>
      </c>
      <c r="F101" s="232" t="s">
        <v>294</v>
      </c>
      <c r="G101" s="233" t="s">
        <v>235</v>
      </c>
      <c r="H101" s="234">
        <v>7.8899999999999997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4469</v>
      </c>
    </row>
    <row r="102" s="13" customFormat="1">
      <c r="A102" s="13"/>
      <c r="B102" s="243"/>
      <c r="C102" s="244"/>
      <c r="D102" s="245" t="s">
        <v>288</v>
      </c>
      <c r="E102" s="244"/>
      <c r="F102" s="247" t="s">
        <v>4470</v>
      </c>
      <c r="G102" s="244"/>
      <c r="H102" s="248">
        <v>7.8899999999999997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</v>
      </c>
      <c r="AX102" s="13" t="s">
        <v>89</v>
      </c>
      <c r="AY102" s="254" t="s">
        <v>280</v>
      </c>
    </row>
    <row r="103" s="2" customFormat="1" ht="60" customHeight="1">
      <c r="A103" s="41"/>
      <c r="B103" s="42"/>
      <c r="C103" s="230" t="s">
        <v>297</v>
      </c>
      <c r="D103" s="230" t="s">
        <v>282</v>
      </c>
      <c r="E103" s="231" t="s">
        <v>298</v>
      </c>
      <c r="F103" s="232" t="s">
        <v>299</v>
      </c>
      <c r="G103" s="233" t="s">
        <v>235</v>
      </c>
      <c r="H103" s="234">
        <v>52.600000000000001</v>
      </c>
      <c r="I103" s="235"/>
      <c r="J103" s="236">
        <f>ROUND(I103*H103,2)</f>
        <v>0</v>
      </c>
      <c r="K103" s="232" t="s">
        <v>285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286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286</v>
      </c>
      <c r="BM103" s="241" t="s">
        <v>4471</v>
      </c>
    </row>
    <row r="104" s="13" customFormat="1">
      <c r="A104" s="13"/>
      <c r="B104" s="243"/>
      <c r="C104" s="244"/>
      <c r="D104" s="245" t="s">
        <v>288</v>
      </c>
      <c r="E104" s="246" t="s">
        <v>44</v>
      </c>
      <c r="F104" s="247" t="s">
        <v>4472</v>
      </c>
      <c r="G104" s="244"/>
      <c r="H104" s="248">
        <v>26.300000000000001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42</v>
      </c>
      <c r="AX104" s="13" t="s">
        <v>82</v>
      </c>
      <c r="AY104" s="254" t="s">
        <v>280</v>
      </c>
    </row>
    <row r="105" s="13" customFormat="1">
      <c r="A105" s="13"/>
      <c r="B105" s="243"/>
      <c r="C105" s="244"/>
      <c r="D105" s="245" t="s">
        <v>288</v>
      </c>
      <c r="E105" s="246" t="s">
        <v>44</v>
      </c>
      <c r="F105" s="247" t="s">
        <v>4473</v>
      </c>
      <c r="G105" s="244"/>
      <c r="H105" s="248">
        <v>26.300000000000001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42</v>
      </c>
      <c r="AX105" s="13" t="s">
        <v>82</v>
      </c>
      <c r="AY105" s="254" t="s">
        <v>280</v>
      </c>
    </row>
    <row r="106" s="14" customFormat="1">
      <c r="A106" s="14"/>
      <c r="B106" s="255"/>
      <c r="C106" s="256"/>
      <c r="D106" s="245" t="s">
        <v>288</v>
      </c>
      <c r="E106" s="257" t="s">
        <v>44</v>
      </c>
      <c r="F106" s="258" t="s">
        <v>292</v>
      </c>
      <c r="G106" s="256"/>
      <c r="H106" s="259">
        <v>52.600000000000001</v>
      </c>
      <c r="I106" s="260"/>
      <c r="J106" s="256"/>
      <c r="K106" s="256"/>
      <c r="L106" s="261"/>
      <c r="M106" s="262"/>
      <c r="N106" s="263"/>
      <c r="O106" s="263"/>
      <c r="P106" s="263"/>
      <c r="Q106" s="263"/>
      <c r="R106" s="263"/>
      <c r="S106" s="263"/>
      <c r="T106" s="26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5" t="s">
        <v>288</v>
      </c>
      <c r="AU106" s="265" t="s">
        <v>91</v>
      </c>
      <c r="AV106" s="14" t="s">
        <v>286</v>
      </c>
      <c r="AW106" s="14" t="s">
        <v>42</v>
      </c>
      <c r="AX106" s="14" t="s">
        <v>89</v>
      </c>
      <c r="AY106" s="265" t="s">
        <v>280</v>
      </c>
    </row>
    <row r="107" s="2" customFormat="1" ht="60" customHeight="1">
      <c r="A107" s="41"/>
      <c r="B107" s="42"/>
      <c r="C107" s="230" t="s">
        <v>286</v>
      </c>
      <c r="D107" s="230" t="s">
        <v>282</v>
      </c>
      <c r="E107" s="231" t="s">
        <v>303</v>
      </c>
      <c r="F107" s="232" t="s">
        <v>304</v>
      </c>
      <c r="G107" s="233" t="s">
        <v>235</v>
      </c>
      <c r="H107" s="234">
        <v>526</v>
      </c>
      <c r="I107" s="235"/>
      <c r="J107" s="236">
        <f>ROUND(I107*H107,2)</f>
        <v>0</v>
      </c>
      <c r="K107" s="232" t="s">
        <v>285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286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4474</v>
      </c>
    </row>
    <row r="108" s="13" customFormat="1">
      <c r="A108" s="13"/>
      <c r="B108" s="243"/>
      <c r="C108" s="244"/>
      <c r="D108" s="245" t="s">
        <v>288</v>
      </c>
      <c r="E108" s="244"/>
      <c r="F108" s="247" t="s">
        <v>4475</v>
      </c>
      <c r="G108" s="244"/>
      <c r="H108" s="248">
        <v>526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</v>
      </c>
      <c r="AX108" s="13" t="s">
        <v>89</v>
      </c>
      <c r="AY108" s="254" t="s">
        <v>280</v>
      </c>
    </row>
    <row r="109" s="2" customFormat="1" ht="36" customHeight="1">
      <c r="A109" s="41"/>
      <c r="B109" s="42"/>
      <c r="C109" s="230" t="s">
        <v>307</v>
      </c>
      <c r="D109" s="230" t="s">
        <v>282</v>
      </c>
      <c r="E109" s="231" t="s">
        <v>308</v>
      </c>
      <c r="F109" s="232" t="s">
        <v>309</v>
      </c>
      <c r="G109" s="233" t="s">
        <v>235</v>
      </c>
      <c r="H109" s="234">
        <v>26.300000000000001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286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4476</v>
      </c>
    </row>
    <row r="110" s="13" customFormat="1">
      <c r="A110" s="13"/>
      <c r="B110" s="243"/>
      <c r="C110" s="244"/>
      <c r="D110" s="245" t="s">
        <v>288</v>
      </c>
      <c r="E110" s="246" t="s">
        <v>44</v>
      </c>
      <c r="F110" s="247" t="s">
        <v>4477</v>
      </c>
      <c r="G110" s="244"/>
      <c r="H110" s="248">
        <v>26.300000000000001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42</v>
      </c>
      <c r="AX110" s="13" t="s">
        <v>89</v>
      </c>
      <c r="AY110" s="254" t="s">
        <v>280</v>
      </c>
    </row>
    <row r="111" s="2" customFormat="1" ht="16.5" customHeight="1">
      <c r="A111" s="41"/>
      <c r="B111" s="42"/>
      <c r="C111" s="230" t="s">
        <v>311</v>
      </c>
      <c r="D111" s="230" t="s">
        <v>282</v>
      </c>
      <c r="E111" s="231" t="s">
        <v>312</v>
      </c>
      <c r="F111" s="232" t="s">
        <v>313</v>
      </c>
      <c r="G111" s="233" t="s">
        <v>235</v>
      </c>
      <c r="H111" s="234">
        <v>26.300000000000001</v>
      </c>
      <c r="I111" s="235"/>
      <c r="J111" s="236">
        <f>ROUND(I111*H111,2)</f>
        <v>0</v>
      </c>
      <c r="K111" s="232" t="s">
        <v>285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286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4478</v>
      </c>
    </row>
    <row r="112" s="13" customFormat="1">
      <c r="A112" s="13"/>
      <c r="B112" s="243"/>
      <c r="C112" s="244"/>
      <c r="D112" s="245" t="s">
        <v>288</v>
      </c>
      <c r="E112" s="246" t="s">
        <v>44</v>
      </c>
      <c r="F112" s="247" t="s">
        <v>4477</v>
      </c>
      <c r="G112" s="244"/>
      <c r="H112" s="248">
        <v>26.300000000000001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288</v>
      </c>
      <c r="AU112" s="254" t="s">
        <v>91</v>
      </c>
      <c r="AV112" s="13" t="s">
        <v>91</v>
      </c>
      <c r="AW112" s="13" t="s">
        <v>42</v>
      </c>
      <c r="AX112" s="13" t="s">
        <v>89</v>
      </c>
      <c r="AY112" s="254" t="s">
        <v>280</v>
      </c>
    </row>
    <row r="113" s="2" customFormat="1" ht="36" customHeight="1">
      <c r="A113" s="41"/>
      <c r="B113" s="42"/>
      <c r="C113" s="230" t="s">
        <v>316</v>
      </c>
      <c r="D113" s="230" t="s">
        <v>282</v>
      </c>
      <c r="E113" s="231" t="s">
        <v>317</v>
      </c>
      <c r="F113" s="232" t="s">
        <v>318</v>
      </c>
      <c r="G113" s="233" t="s">
        <v>319</v>
      </c>
      <c r="H113" s="234">
        <v>47.340000000000003</v>
      </c>
      <c r="I113" s="235"/>
      <c r="J113" s="236">
        <f>ROUND(I113*H113,2)</f>
        <v>0</v>
      </c>
      <c r="K113" s="232" t="s">
        <v>285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4479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4477</v>
      </c>
      <c r="G114" s="244"/>
      <c r="H114" s="248">
        <v>26.300000000000001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89</v>
      </c>
      <c r="AY114" s="254" t="s">
        <v>280</v>
      </c>
    </row>
    <row r="115" s="13" customFormat="1">
      <c r="A115" s="13"/>
      <c r="B115" s="243"/>
      <c r="C115" s="244"/>
      <c r="D115" s="245" t="s">
        <v>288</v>
      </c>
      <c r="E115" s="244"/>
      <c r="F115" s="247" t="s">
        <v>4480</v>
      </c>
      <c r="G115" s="244"/>
      <c r="H115" s="248">
        <v>47.340000000000003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</v>
      </c>
      <c r="AX115" s="13" t="s">
        <v>89</v>
      </c>
      <c r="AY115" s="254" t="s">
        <v>280</v>
      </c>
    </row>
    <row r="116" s="12" customFormat="1" ht="22.8" customHeight="1">
      <c r="A116" s="12"/>
      <c r="B116" s="214"/>
      <c r="C116" s="215"/>
      <c r="D116" s="216" t="s">
        <v>81</v>
      </c>
      <c r="E116" s="228" t="s">
        <v>286</v>
      </c>
      <c r="F116" s="228" t="s">
        <v>477</v>
      </c>
      <c r="G116" s="215"/>
      <c r="H116" s="215"/>
      <c r="I116" s="218"/>
      <c r="J116" s="229">
        <f>BK116</f>
        <v>0</v>
      </c>
      <c r="K116" s="215"/>
      <c r="L116" s="220"/>
      <c r="M116" s="221"/>
      <c r="N116" s="222"/>
      <c r="O116" s="222"/>
      <c r="P116" s="223">
        <f>SUM(P117:P129)</f>
        <v>0</v>
      </c>
      <c r="Q116" s="222"/>
      <c r="R116" s="223">
        <f>SUM(R117:R129)</f>
        <v>86.195806879999992</v>
      </c>
      <c r="S116" s="222"/>
      <c r="T116" s="224">
        <f>SUM(T117:T129)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5" t="s">
        <v>89</v>
      </c>
      <c r="AT116" s="226" t="s">
        <v>81</v>
      </c>
      <c r="AU116" s="226" t="s">
        <v>89</v>
      </c>
      <c r="AY116" s="225" t="s">
        <v>280</v>
      </c>
      <c r="BK116" s="227">
        <f>SUM(BK117:BK129)</f>
        <v>0</v>
      </c>
    </row>
    <row r="117" s="2" customFormat="1" ht="36" customHeight="1">
      <c r="A117" s="41"/>
      <c r="B117" s="42"/>
      <c r="C117" s="230" t="s">
        <v>323</v>
      </c>
      <c r="D117" s="230" t="s">
        <v>282</v>
      </c>
      <c r="E117" s="231" t="s">
        <v>4481</v>
      </c>
      <c r="F117" s="232" t="s">
        <v>4482</v>
      </c>
      <c r="G117" s="233" t="s">
        <v>235</v>
      </c>
      <c r="H117" s="234">
        <v>32.799999999999997</v>
      </c>
      <c r="I117" s="235"/>
      <c r="J117" s="236">
        <f>ROUND(I117*H117,2)</f>
        <v>0</v>
      </c>
      <c r="K117" s="232" t="s">
        <v>44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2.4533700000000001</v>
      </c>
      <c r="R117" s="239">
        <f>Q117*H117</f>
        <v>80.470535999999996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4483</v>
      </c>
    </row>
    <row r="118" s="13" customFormat="1">
      <c r="A118" s="13"/>
      <c r="B118" s="243"/>
      <c r="C118" s="244"/>
      <c r="D118" s="245" t="s">
        <v>288</v>
      </c>
      <c r="E118" s="246" t="s">
        <v>44</v>
      </c>
      <c r="F118" s="247" t="s">
        <v>4484</v>
      </c>
      <c r="G118" s="244"/>
      <c r="H118" s="248">
        <v>30.100000000000001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42</v>
      </c>
      <c r="AX118" s="13" t="s">
        <v>82</v>
      </c>
      <c r="AY118" s="254" t="s">
        <v>280</v>
      </c>
    </row>
    <row r="119" s="13" customFormat="1">
      <c r="A119" s="13"/>
      <c r="B119" s="243"/>
      <c r="C119" s="244"/>
      <c r="D119" s="245" t="s">
        <v>288</v>
      </c>
      <c r="E119" s="246" t="s">
        <v>44</v>
      </c>
      <c r="F119" s="247" t="s">
        <v>4485</v>
      </c>
      <c r="G119" s="244"/>
      <c r="H119" s="248">
        <v>2.7000000000000002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91</v>
      </c>
      <c r="AV119" s="13" t="s">
        <v>91</v>
      </c>
      <c r="AW119" s="13" t="s">
        <v>42</v>
      </c>
      <c r="AX119" s="13" t="s">
        <v>82</v>
      </c>
      <c r="AY119" s="254" t="s">
        <v>280</v>
      </c>
    </row>
    <row r="120" s="14" customFormat="1">
      <c r="A120" s="14"/>
      <c r="B120" s="255"/>
      <c r="C120" s="256"/>
      <c r="D120" s="245" t="s">
        <v>288</v>
      </c>
      <c r="E120" s="257" t="s">
        <v>44</v>
      </c>
      <c r="F120" s="258" t="s">
        <v>292</v>
      </c>
      <c r="G120" s="256"/>
      <c r="H120" s="259">
        <v>32.799999999999997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5" t="s">
        <v>288</v>
      </c>
      <c r="AU120" s="265" t="s">
        <v>91</v>
      </c>
      <c r="AV120" s="14" t="s">
        <v>286</v>
      </c>
      <c r="AW120" s="14" t="s">
        <v>42</v>
      </c>
      <c r="AX120" s="14" t="s">
        <v>89</v>
      </c>
      <c r="AY120" s="265" t="s">
        <v>280</v>
      </c>
    </row>
    <row r="121" s="2" customFormat="1" ht="36" customHeight="1">
      <c r="A121" s="41"/>
      <c r="B121" s="42"/>
      <c r="C121" s="230" t="s">
        <v>328</v>
      </c>
      <c r="D121" s="230" t="s">
        <v>282</v>
      </c>
      <c r="E121" s="231" t="s">
        <v>4486</v>
      </c>
      <c r="F121" s="232" t="s">
        <v>4487</v>
      </c>
      <c r="G121" s="233" t="s">
        <v>319</v>
      </c>
      <c r="H121" s="234">
        <v>4.2640000000000002</v>
      </c>
      <c r="I121" s="235"/>
      <c r="J121" s="236">
        <f>ROUND(I121*H121,2)</f>
        <v>0</v>
      </c>
      <c r="K121" s="232" t="s">
        <v>285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1.04887</v>
      </c>
      <c r="R121" s="239">
        <f>Q121*H121</f>
        <v>4.4723816799999998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286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286</v>
      </c>
      <c r="BM121" s="241" t="s">
        <v>4488</v>
      </c>
    </row>
    <row r="122" s="2" customFormat="1">
      <c r="A122" s="41"/>
      <c r="B122" s="42"/>
      <c r="C122" s="43"/>
      <c r="D122" s="245" t="s">
        <v>360</v>
      </c>
      <c r="E122" s="43"/>
      <c r="F122" s="276" t="s">
        <v>4489</v>
      </c>
      <c r="G122" s="43"/>
      <c r="H122" s="43"/>
      <c r="I122" s="150"/>
      <c r="J122" s="43"/>
      <c r="K122" s="43"/>
      <c r="L122" s="47"/>
      <c r="M122" s="277"/>
      <c r="N122" s="278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360</v>
      </c>
      <c r="AU122" s="19" t="s">
        <v>91</v>
      </c>
    </row>
    <row r="123" s="13" customFormat="1">
      <c r="A123" s="13"/>
      <c r="B123" s="243"/>
      <c r="C123" s="244"/>
      <c r="D123" s="245" t="s">
        <v>288</v>
      </c>
      <c r="E123" s="244"/>
      <c r="F123" s="247" t="s">
        <v>4490</v>
      </c>
      <c r="G123" s="244"/>
      <c r="H123" s="248">
        <v>4.2640000000000002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91</v>
      </c>
      <c r="AV123" s="13" t="s">
        <v>91</v>
      </c>
      <c r="AW123" s="13" t="s">
        <v>4</v>
      </c>
      <c r="AX123" s="13" t="s">
        <v>89</v>
      </c>
      <c r="AY123" s="254" t="s">
        <v>280</v>
      </c>
    </row>
    <row r="124" s="2" customFormat="1" ht="24" customHeight="1">
      <c r="A124" s="41"/>
      <c r="B124" s="42"/>
      <c r="C124" s="230" t="s">
        <v>335</v>
      </c>
      <c r="D124" s="230" t="s">
        <v>282</v>
      </c>
      <c r="E124" s="231" t="s">
        <v>4491</v>
      </c>
      <c r="F124" s="232" t="s">
        <v>4492</v>
      </c>
      <c r="G124" s="233" t="s">
        <v>201</v>
      </c>
      <c r="H124" s="234">
        <v>125.54000000000001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0.0065799999999999999</v>
      </c>
      <c r="R124" s="239">
        <f>Q124*H124</f>
        <v>0.82605320000000004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4493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4494</v>
      </c>
      <c r="G125" s="244"/>
      <c r="H125" s="248">
        <v>117.26000000000001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82</v>
      </c>
      <c r="AY125" s="254" t="s">
        <v>280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4495</v>
      </c>
      <c r="G126" s="244"/>
      <c r="H126" s="248">
        <v>8.2799999999999994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82</v>
      </c>
      <c r="AY126" s="254" t="s">
        <v>280</v>
      </c>
    </row>
    <row r="127" s="14" customFormat="1">
      <c r="A127" s="14"/>
      <c r="B127" s="255"/>
      <c r="C127" s="256"/>
      <c r="D127" s="245" t="s">
        <v>288</v>
      </c>
      <c r="E127" s="257" t="s">
        <v>44</v>
      </c>
      <c r="F127" s="258" t="s">
        <v>292</v>
      </c>
      <c r="G127" s="256"/>
      <c r="H127" s="259">
        <v>125.54000000000001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288</v>
      </c>
      <c r="AU127" s="265" t="s">
        <v>91</v>
      </c>
      <c r="AV127" s="14" t="s">
        <v>286</v>
      </c>
      <c r="AW127" s="14" t="s">
        <v>42</v>
      </c>
      <c r="AX127" s="14" t="s">
        <v>89</v>
      </c>
      <c r="AY127" s="265" t="s">
        <v>280</v>
      </c>
    </row>
    <row r="128" s="2" customFormat="1" ht="24" customHeight="1">
      <c r="A128" s="41"/>
      <c r="B128" s="42"/>
      <c r="C128" s="230" t="s">
        <v>341</v>
      </c>
      <c r="D128" s="230" t="s">
        <v>282</v>
      </c>
      <c r="E128" s="231" t="s">
        <v>4496</v>
      </c>
      <c r="F128" s="232" t="s">
        <v>4497</v>
      </c>
      <c r="G128" s="233" t="s">
        <v>201</v>
      </c>
      <c r="H128" s="234">
        <v>125.54000000000001</v>
      </c>
      <c r="I128" s="235"/>
      <c r="J128" s="236">
        <f>ROUND(I128*H128,2)</f>
        <v>0</v>
      </c>
      <c r="K128" s="232" t="s">
        <v>44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0.0033999999999999998</v>
      </c>
      <c r="R128" s="239">
        <f>Q128*H128</f>
        <v>0.42683599999999999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4498</v>
      </c>
    </row>
    <row r="129" s="2" customFormat="1" ht="24" customHeight="1">
      <c r="A129" s="41"/>
      <c r="B129" s="42"/>
      <c r="C129" s="230" t="s">
        <v>347</v>
      </c>
      <c r="D129" s="230" t="s">
        <v>282</v>
      </c>
      <c r="E129" s="231" t="s">
        <v>4499</v>
      </c>
      <c r="F129" s="232" t="s">
        <v>4500</v>
      </c>
      <c r="G129" s="233" t="s">
        <v>201</v>
      </c>
      <c r="H129" s="234">
        <v>125.54000000000001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4501</v>
      </c>
    </row>
    <row r="130" s="12" customFormat="1" ht="22.8" customHeight="1">
      <c r="A130" s="12"/>
      <c r="B130" s="214"/>
      <c r="C130" s="215"/>
      <c r="D130" s="216" t="s">
        <v>81</v>
      </c>
      <c r="E130" s="228" t="s">
        <v>328</v>
      </c>
      <c r="F130" s="228" t="s">
        <v>638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SUM(P131:P139)</f>
        <v>0</v>
      </c>
      <c r="Q130" s="222"/>
      <c r="R130" s="223">
        <f>SUM(R131:R139)</f>
        <v>0.040320000000000002</v>
      </c>
      <c r="S130" s="222"/>
      <c r="T130" s="224">
        <f>SUM(T131:T139)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89</v>
      </c>
      <c r="AT130" s="226" t="s">
        <v>81</v>
      </c>
      <c r="AU130" s="226" t="s">
        <v>89</v>
      </c>
      <c r="AY130" s="225" t="s">
        <v>280</v>
      </c>
      <c r="BK130" s="227">
        <f>SUM(BK131:BK139)</f>
        <v>0</v>
      </c>
    </row>
    <row r="131" s="2" customFormat="1" ht="16.5" customHeight="1">
      <c r="A131" s="41"/>
      <c r="B131" s="42"/>
      <c r="C131" s="230" t="s">
        <v>356</v>
      </c>
      <c r="D131" s="230" t="s">
        <v>282</v>
      </c>
      <c r="E131" s="231" t="s">
        <v>4404</v>
      </c>
      <c r="F131" s="232" t="s">
        <v>4405</v>
      </c>
      <c r="G131" s="233" t="s">
        <v>201</v>
      </c>
      <c r="H131" s="234">
        <v>91.799999999999997</v>
      </c>
      <c r="I131" s="235"/>
      <c r="J131" s="236">
        <f>ROUND(I131*H131,2)</f>
        <v>0</v>
      </c>
      <c r="K131" s="232" t="s">
        <v>44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4502</v>
      </c>
    </row>
    <row r="132" s="13" customFormat="1">
      <c r="A132" s="13"/>
      <c r="B132" s="243"/>
      <c r="C132" s="244"/>
      <c r="D132" s="245" t="s">
        <v>288</v>
      </c>
      <c r="E132" s="246" t="s">
        <v>44</v>
      </c>
      <c r="F132" s="247" t="s">
        <v>4503</v>
      </c>
      <c r="G132" s="244"/>
      <c r="H132" s="248">
        <v>88.5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91</v>
      </c>
      <c r="AV132" s="13" t="s">
        <v>91</v>
      </c>
      <c r="AW132" s="13" t="s">
        <v>42</v>
      </c>
      <c r="AX132" s="13" t="s">
        <v>82</v>
      </c>
      <c r="AY132" s="254" t="s">
        <v>280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4504</v>
      </c>
      <c r="G133" s="244"/>
      <c r="H133" s="248">
        <v>3.2999999999999998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82</v>
      </c>
      <c r="AY133" s="254" t="s">
        <v>280</v>
      </c>
    </row>
    <row r="134" s="14" customFormat="1">
      <c r="A134" s="14"/>
      <c r="B134" s="255"/>
      <c r="C134" s="256"/>
      <c r="D134" s="245" t="s">
        <v>288</v>
      </c>
      <c r="E134" s="257" t="s">
        <v>44</v>
      </c>
      <c r="F134" s="258" t="s">
        <v>292</v>
      </c>
      <c r="G134" s="256"/>
      <c r="H134" s="259">
        <v>91.799999999999997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5" t="s">
        <v>288</v>
      </c>
      <c r="AU134" s="265" t="s">
        <v>91</v>
      </c>
      <c r="AV134" s="14" t="s">
        <v>286</v>
      </c>
      <c r="AW134" s="14" t="s">
        <v>42</v>
      </c>
      <c r="AX134" s="14" t="s">
        <v>89</v>
      </c>
      <c r="AY134" s="265" t="s">
        <v>280</v>
      </c>
    </row>
    <row r="135" s="2" customFormat="1" ht="36" customHeight="1">
      <c r="A135" s="41"/>
      <c r="B135" s="42"/>
      <c r="C135" s="230" t="s">
        <v>363</v>
      </c>
      <c r="D135" s="230" t="s">
        <v>282</v>
      </c>
      <c r="E135" s="231" t="s">
        <v>2117</v>
      </c>
      <c r="F135" s="232" t="s">
        <v>2118</v>
      </c>
      <c r="G135" s="233" t="s">
        <v>431</v>
      </c>
      <c r="H135" s="234">
        <v>192</v>
      </c>
      <c r="I135" s="235"/>
      <c r="J135" s="236">
        <f>ROUND(I135*H135,2)</f>
        <v>0</v>
      </c>
      <c r="K135" s="232" t="s">
        <v>285</v>
      </c>
      <c r="L135" s="47"/>
      <c r="M135" s="237" t="s">
        <v>44</v>
      </c>
      <c r="N135" s="238" t="s">
        <v>53</v>
      </c>
      <c r="O135" s="87"/>
      <c r="P135" s="239">
        <f>O135*H135</f>
        <v>0</v>
      </c>
      <c r="Q135" s="239">
        <v>1.0000000000000001E-05</v>
      </c>
      <c r="R135" s="239">
        <f>Q135*H135</f>
        <v>0.0019200000000000003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374</v>
      </c>
      <c r="AT135" s="241" t="s">
        <v>282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374</v>
      </c>
      <c r="BM135" s="241" t="s">
        <v>4505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4506</v>
      </c>
      <c r="G136" s="244"/>
      <c r="H136" s="248">
        <v>176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82</v>
      </c>
      <c r="AY136" s="254" t="s">
        <v>280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4507</v>
      </c>
      <c r="G137" s="244"/>
      <c r="H137" s="248">
        <v>16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82</v>
      </c>
      <c r="AY137" s="254" t="s">
        <v>280</v>
      </c>
    </row>
    <row r="138" s="14" customFormat="1">
      <c r="A138" s="14"/>
      <c r="B138" s="255"/>
      <c r="C138" s="256"/>
      <c r="D138" s="245" t="s">
        <v>288</v>
      </c>
      <c r="E138" s="257" t="s">
        <v>44</v>
      </c>
      <c r="F138" s="258" t="s">
        <v>292</v>
      </c>
      <c r="G138" s="256"/>
      <c r="H138" s="259">
        <v>192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288</v>
      </c>
      <c r="AU138" s="265" t="s">
        <v>91</v>
      </c>
      <c r="AV138" s="14" t="s">
        <v>286</v>
      </c>
      <c r="AW138" s="14" t="s">
        <v>42</v>
      </c>
      <c r="AX138" s="14" t="s">
        <v>89</v>
      </c>
      <c r="AY138" s="265" t="s">
        <v>280</v>
      </c>
    </row>
    <row r="139" s="2" customFormat="1" ht="24" customHeight="1">
      <c r="A139" s="41"/>
      <c r="B139" s="42"/>
      <c r="C139" s="230" t="s">
        <v>8</v>
      </c>
      <c r="D139" s="230" t="s">
        <v>282</v>
      </c>
      <c r="E139" s="231" t="s">
        <v>2121</v>
      </c>
      <c r="F139" s="232" t="s">
        <v>2122</v>
      </c>
      <c r="G139" s="233" t="s">
        <v>431</v>
      </c>
      <c r="H139" s="234">
        <v>192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0.00020000000000000001</v>
      </c>
      <c r="R139" s="239">
        <f>Q139*H139</f>
        <v>0.038400000000000004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286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286</v>
      </c>
      <c r="BM139" s="241" t="s">
        <v>4508</v>
      </c>
    </row>
    <row r="140" s="12" customFormat="1" ht="22.8" customHeight="1">
      <c r="A140" s="12"/>
      <c r="B140" s="214"/>
      <c r="C140" s="215"/>
      <c r="D140" s="216" t="s">
        <v>81</v>
      </c>
      <c r="E140" s="228" t="s">
        <v>701</v>
      </c>
      <c r="F140" s="228" t="s">
        <v>702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f>P141</f>
        <v>0</v>
      </c>
      <c r="Q140" s="222"/>
      <c r="R140" s="223">
        <f>R141</f>
        <v>0</v>
      </c>
      <c r="S140" s="222"/>
      <c r="T140" s="22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89</v>
      </c>
      <c r="AT140" s="226" t="s">
        <v>81</v>
      </c>
      <c r="AU140" s="226" t="s">
        <v>89</v>
      </c>
      <c r="AY140" s="225" t="s">
        <v>280</v>
      </c>
      <c r="BK140" s="227">
        <f>BK141</f>
        <v>0</v>
      </c>
    </row>
    <row r="141" s="2" customFormat="1" ht="72" customHeight="1">
      <c r="A141" s="41"/>
      <c r="B141" s="42"/>
      <c r="C141" s="230" t="s">
        <v>374</v>
      </c>
      <c r="D141" s="230" t="s">
        <v>282</v>
      </c>
      <c r="E141" s="231" t="s">
        <v>2208</v>
      </c>
      <c r="F141" s="232" t="s">
        <v>2209</v>
      </c>
      <c r="G141" s="233" t="s">
        <v>319</v>
      </c>
      <c r="H141" s="234">
        <v>86.233999999999995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4509</v>
      </c>
    </row>
    <row r="142" s="12" customFormat="1" ht="25.92" customHeight="1">
      <c r="A142" s="12"/>
      <c r="B142" s="214"/>
      <c r="C142" s="215"/>
      <c r="D142" s="216" t="s">
        <v>81</v>
      </c>
      <c r="E142" s="217" t="s">
        <v>707</v>
      </c>
      <c r="F142" s="217" t="s">
        <v>708</v>
      </c>
      <c r="G142" s="215"/>
      <c r="H142" s="215"/>
      <c r="I142" s="218"/>
      <c r="J142" s="219">
        <f>BK142</f>
        <v>0</v>
      </c>
      <c r="K142" s="215"/>
      <c r="L142" s="220"/>
      <c r="M142" s="221"/>
      <c r="N142" s="222"/>
      <c r="O142" s="222"/>
      <c r="P142" s="223">
        <f>P143+P152+P158</f>
        <v>0</v>
      </c>
      <c r="Q142" s="222"/>
      <c r="R142" s="223">
        <f>R143+R152+R158</f>
        <v>1.4348480000000001</v>
      </c>
      <c r="S142" s="222"/>
      <c r="T142" s="224">
        <f>T143+T152+T158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5" t="s">
        <v>91</v>
      </c>
      <c r="AT142" s="226" t="s">
        <v>81</v>
      </c>
      <c r="AU142" s="226" t="s">
        <v>82</v>
      </c>
      <c r="AY142" s="225" t="s">
        <v>280</v>
      </c>
      <c r="BK142" s="227">
        <f>BK143+BK152+BK158</f>
        <v>0</v>
      </c>
    </row>
    <row r="143" s="12" customFormat="1" ht="22.8" customHeight="1">
      <c r="A143" s="12"/>
      <c r="B143" s="214"/>
      <c r="C143" s="215"/>
      <c r="D143" s="216" t="s">
        <v>81</v>
      </c>
      <c r="E143" s="228" t="s">
        <v>1130</v>
      </c>
      <c r="F143" s="228" t="s">
        <v>1131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SUM(P144:P151)</f>
        <v>0</v>
      </c>
      <c r="Q143" s="222"/>
      <c r="R143" s="223">
        <f>SUM(R144:R151)</f>
        <v>1.1646000000000001</v>
      </c>
      <c r="S143" s="222"/>
      <c r="T143" s="224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91</v>
      </c>
      <c r="AT143" s="226" t="s">
        <v>81</v>
      </c>
      <c r="AU143" s="226" t="s">
        <v>89</v>
      </c>
      <c r="AY143" s="225" t="s">
        <v>280</v>
      </c>
      <c r="BK143" s="227">
        <f>SUM(BK144:BK151)</f>
        <v>0</v>
      </c>
    </row>
    <row r="144" s="2" customFormat="1" ht="24" customHeight="1">
      <c r="A144" s="41"/>
      <c r="B144" s="42"/>
      <c r="C144" s="230" t="s">
        <v>378</v>
      </c>
      <c r="D144" s="230" t="s">
        <v>282</v>
      </c>
      <c r="E144" s="231" t="s">
        <v>1176</v>
      </c>
      <c r="F144" s="232" t="s">
        <v>1177</v>
      </c>
      <c r="G144" s="233" t="s">
        <v>1178</v>
      </c>
      <c r="H144" s="234">
        <v>85.599999999999994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5.0000000000000002E-05</v>
      </c>
      <c r="R144" s="239">
        <f>Q144*H144</f>
        <v>0.00428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374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374</v>
      </c>
      <c r="BM144" s="241" t="s">
        <v>4510</v>
      </c>
    </row>
    <row r="145" s="13" customFormat="1">
      <c r="A145" s="13"/>
      <c r="B145" s="243"/>
      <c r="C145" s="244"/>
      <c r="D145" s="245" t="s">
        <v>288</v>
      </c>
      <c r="E145" s="246" t="s">
        <v>44</v>
      </c>
      <c r="F145" s="247" t="s">
        <v>4511</v>
      </c>
      <c r="G145" s="244"/>
      <c r="H145" s="248">
        <v>85.599999999999994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288</v>
      </c>
      <c r="AU145" s="254" t="s">
        <v>91</v>
      </c>
      <c r="AV145" s="13" t="s">
        <v>91</v>
      </c>
      <c r="AW145" s="13" t="s">
        <v>42</v>
      </c>
      <c r="AX145" s="13" t="s">
        <v>89</v>
      </c>
      <c r="AY145" s="254" t="s">
        <v>280</v>
      </c>
    </row>
    <row r="146" s="2" customFormat="1" ht="24" customHeight="1">
      <c r="A146" s="41"/>
      <c r="B146" s="42"/>
      <c r="C146" s="230" t="s">
        <v>384</v>
      </c>
      <c r="D146" s="230" t="s">
        <v>282</v>
      </c>
      <c r="E146" s="231" t="s">
        <v>1182</v>
      </c>
      <c r="F146" s="232" t="s">
        <v>1183</v>
      </c>
      <c r="G146" s="233" t="s">
        <v>1178</v>
      </c>
      <c r="H146" s="234">
        <v>846.39999999999998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5.0000000000000002E-05</v>
      </c>
      <c r="R146" s="239">
        <f>Q146*H146</f>
        <v>0.042320000000000003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374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374</v>
      </c>
      <c r="BM146" s="241" t="s">
        <v>4512</v>
      </c>
    </row>
    <row r="147" s="13" customFormat="1">
      <c r="A147" s="13"/>
      <c r="B147" s="243"/>
      <c r="C147" s="244"/>
      <c r="D147" s="245" t="s">
        <v>288</v>
      </c>
      <c r="E147" s="246" t="s">
        <v>44</v>
      </c>
      <c r="F147" s="247" t="s">
        <v>4513</v>
      </c>
      <c r="G147" s="244"/>
      <c r="H147" s="248">
        <v>846.39999999999998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91</v>
      </c>
      <c r="AV147" s="13" t="s">
        <v>91</v>
      </c>
      <c r="AW147" s="13" t="s">
        <v>42</v>
      </c>
      <c r="AX147" s="13" t="s">
        <v>89</v>
      </c>
      <c r="AY147" s="254" t="s">
        <v>280</v>
      </c>
    </row>
    <row r="148" s="2" customFormat="1" ht="24" customHeight="1">
      <c r="A148" s="41"/>
      <c r="B148" s="42"/>
      <c r="C148" s="266" t="s">
        <v>388</v>
      </c>
      <c r="D148" s="266" t="s">
        <v>329</v>
      </c>
      <c r="E148" s="267" t="s">
        <v>1187</v>
      </c>
      <c r="F148" s="268" t="s">
        <v>1188</v>
      </c>
      <c r="G148" s="269" t="s">
        <v>319</v>
      </c>
      <c r="H148" s="270">
        <v>1.1180000000000001</v>
      </c>
      <c r="I148" s="271"/>
      <c r="J148" s="272">
        <f>ROUND(I148*H148,2)</f>
        <v>0</v>
      </c>
      <c r="K148" s="268" t="s">
        <v>285</v>
      </c>
      <c r="L148" s="273"/>
      <c r="M148" s="274" t="s">
        <v>44</v>
      </c>
      <c r="N148" s="275" t="s">
        <v>53</v>
      </c>
      <c r="O148" s="87"/>
      <c r="P148" s="239">
        <f>O148*H148</f>
        <v>0</v>
      </c>
      <c r="Q148" s="239">
        <v>1</v>
      </c>
      <c r="R148" s="239">
        <f>Q148*H148</f>
        <v>1.1180000000000001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455</v>
      </c>
      <c r="AT148" s="241" t="s">
        <v>329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374</v>
      </c>
      <c r="BM148" s="241" t="s">
        <v>4514</v>
      </c>
    </row>
    <row r="149" s="15" customFormat="1">
      <c r="A149" s="15"/>
      <c r="B149" s="279"/>
      <c r="C149" s="280"/>
      <c r="D149" s="245" t="s">
        <v>288</v>
      </c>
      <c r="E149" s="281" t="s">
        <v>44</v>
      </c>
      <c r="F149" s="282" t="s">
        <v>1190</v>
      </c>
      <c r="G149" s="280"/>
      <c r="H149" s="281" t="s">
        <v>44</v>
      </c>
      <c r="I149" s="283"/>
      <c r="J149" s="280"/>
      <c r="K149" s="280"/>
      <c r="L149" s="284"/>
      <c r="M149" s="285"/>
      <c r="N149" s="286"/>
      <c r="O149" s="286"/>
      <c r="P149" s="286"/>
      <c r="Q149" s="286"/>
      <c r="R149" s="286"/>
      <c r="S149" s="286"/>
      <c r="T149" s="28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8" t="s">
        <v>288</v>
      </c>
      <c r="AU149" s="288" t="s">
        <v>91</v>
      </c>
      <c r="AV149" s="15" t="s">
        <v>89</v>
      </c>
      <c r="AW149" s="15" t="s">
        <v>42</v>
      </c>
      <c r="AX149" s="15" t="s">
        <v>82</v>
      </c>
      <c r="AY149" s="288" t="s">
        <v>280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4515</v>
      </c>
      <c r="G150" s="244"/>
      <c r="H150" s="248">
        <v>1.1180000000000001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89</v>
      </c>
      <c r="AY150" s="254" t="s">
        <v>280</v>
      </c>
    </row>
    <row r="151" s="2" customFormat="1" ht="36" customHeight="1">
      <c r="A151" s="41"/>
      <c r="B151" s="42"/>
      <c r="C151" s="230" t="s">
        <v>394</v>
      </c>
      <c r="D151" s="230" t="s">
        <v>282</v>
      </c>
      <c r="E151" s="231" t="s">
        <v>1194</v>
      </c>
      <c r="F151" s="232" t="s">
        <v>1195</v>
      </c>
      <c r="G151" s="233" t="s">
        <v>763</v>
      </c>
      <c r="H151" s="300"/>
      <c r="I151" s="235"/>
      <c r="J151" s="236">
        <f>ROUND(I151*H151,2)</f>
        <v>0</v>
      </c>
      <c r="K151" s="232" t="s">
        <v>285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374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374</v>
      </c>
      <c r="BM151" s="241" t="s">
        <v>4516</v>
      </c>
    </row>
    <row r="152" s="12" customFormat="1" ht="22.8" customHeight="1">
      <c r="A152" s="12"/>
      <c r="B152" s="214"/>
      <c r="C152" s="215"/>
      <c r="D152" s="216" t="s">
        <v>81</v>
      </c>
      <c r="E152" s="228" t="s">
        <v>4517</v>
      </c>
      <c r="F152" s="228" t="s">
        <v>4518</v>
      </c>
      <c r="G152" s="215"/>
      <c r="H152" s="215"/>
      <c r="I152" s="218"/>
      <c r="J152" s="229">
        <f>BK152</f>
        <v>0</v>
      </c>
      <c r="K152" s="215"/>
      <c r="L152" s="220"/>
      <c r="M152" s="221"/>
      <c r="N152" s="222"/>
      <c r="O152" s="222"/>
      <c r="P152" s="223">
        <f>SUM(P153:P157)</f>
        <v>0</v>
      </c>
      <c r="Q152" s="222"/>
      <c r="R152" s="223">
        <f>SUM(R153:R157)</f>
        <v>0.26050000000000001</v>
      </c>
      <c r="S152" s="222"/>
      <c r="T152" s="224">
        <f>SUM(T153:T157)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5" t="s">
        <v>91</v>
      </c>
      <c r="AT152" s="226" t="s">
        <v>81</v>
      </c>
      <c r="AU152" s="226" t="s">
        <v>89</v>
      </c>
      <c r="AY152" s="225" t="s">
        <v>280</v>
      </c>
      <c r="BK152" s="227">
        <f>SUM(BK153:BK157)</f>
        <v>0</v>
      </c>
    </row>
    <row r="153" s="2" customFormat="1" ht="24" customHeight="1">
      <c r="A153" s="41"/>
      <c r="B153" s="42"/>
      <c r="C153" s="230" t="s">
        <v>7</v>
      </c>
      <c r="D153" s="230" t="s">
        <v>282</v>
      </c>
      <c r="E153" s="231" t="s">
        <v>4519</v>
      </c>
      <c r="F153" s="232" t="s">
        <v>4520</v>
      </c>
      <c r="G153" s="233" t="s">
        <v>218</v>
      </c>
      <c r="H153" s="234">
        <v>104.2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0.0025000000000000001</v>
      </c>
      <c r="R153" s="239">
        <f>Q153*H153</f>
        <v>0.26050000000000001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374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374</v>
      </c>
      <c r="BM153" s="241" t="s">
        <v>4521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4522</v>
      </c>
      <c r="G154" s="244"/>
      <c r="H154" s="248">
        <v>93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82</v>
      </c>
      <c r="AY154" s="254" t="s">
        <v>280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4523</v>
      </c>
      <c r="G155" s="244"/>
      <c r="H155" s="248">
        <v>11.199999999999999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82</v>
      </c>
      <c r="AY155" s="254" t="s">
        <v>280</v>
      </c>
    </row>
    <row r="156" s="14" customFormat="1">
      <c r="A156" s="14"/>
      <c r="B156" s="255"/>
      <c r="C156" s="256"/>
      <c r="D156" s="245" t="s">
        <v>288</v>
      </c>
      <c r="E156" s="257" t="s">
        <v>44</v>
      </c>
      <c r="F156" s="258" t="s">
        <v>292</v>
      </c>
      <c r="G156" s="256"/>
      <c r="H156" s="259">
        <v>104.2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288</v>
      </c>
      <c r="AU156" s="265" t="s">
        <v>91</v>
      </c>
      <c r="AV156" s="14" t="s">
        <v>286</v>
      </c>
      <c r="AW156" s="14" t="s">
        <v>42</v>
      </c>
      <c r="AX156" s="14" t="s">
        <v>89</v>
      </c>
      <c r="AY156" s="265" t="s">
        <v>280</v>
      </c>
    </row>
    <row r="157" s="2" customFormat="1" ht="36" customHeight="1">
      <c r="A157" s="41"/>
      <c r="B157" s="42"/>
      <c r="C157" s="230" t="s">
        <v>403</v>
      </c>
      <c r="D157" s="230" t="s">
        <v>282</v>
      </c>
      <c r="E157" s="231" t="s">
        <v>4524</v>
      </c>
      <c r="F157" s="232" t="s">
        <v>4525</v>
      </c>
      <c r="G157" s="233" t="s">
        <v>763</v>
      </c>
      <c r="H157" s="300"/>
      <c r="I157" s="235"/>
      <c r="J157" s="236">
        <f>ROUND(I157*H157,2)</f>
        <v>0</v>
      </c>
      <c r="K157" s="232" t="s">
        <v>285</v>
      </c>
      <c r="L157" s="47"/>
      <c r="M157" s="237" t="s">
        <v>44</v>
      </c>
      <c r="N157" s="238" t="s">
        <v>53</v>
      </c>
      <c r="O157" s="87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374</v>
      </c>
      <c r="AT157" s="241" t="s">
        <v>282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374</v>
      </c>
      <c r="BM157" s="241" t="s">
        <v>4526</v>
      </c>
    </row>
    <row r="158" s="12" customFormat="1" ht="22.8" customHeight="1">
      <c r="A158" s="12"/>
      <c r="B158" s="214"/>
      <c r="C158" s="215"/>
      <c r="D158" s="216" t="s">
        <v>81</v>
      </c>
      <c r="E158" s="228" t="s">
        <v>1366</v>
      </c>
      <c r="F158" s="228" t="s">
        <v>1367</v>
      </c>
      <c r="G158" s="215"/>
      <c r="H158" s="215"/>
      <c r="I158" s="218"/>
      <c r="J158" s="229">
        <f>BK158</f>
        <v>0</v>
      </c>
      <c r="K158" s="215"/>
      <c r="L158" s="220"/>
      <c r="M158" s="221"/>
      <c r="N158" s="222"/>
      <c r="O158" s="222"/>
      <c r="P158" s="223">
        <f>SUM(P159:P169)</f>
        <v>0</v>
      </c>
      <c r="Q158" s="222"/>
      <c r="R158" s="223">
        <f>SUM(R159:R169)</f>
        <v>0.0097479999999999997</v>
      </c>
      <c r="S158" s="222"/>
      <c r="T158" s="224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91</v>
      </c>
      <c r="AT158" s="226" t="s">
        <v>81</v>
      </c>
      <c r="AU158" s="226" t="s">
        <v>89</v>
      </c>
      <c r="AY158" s="225" t="s">
        <v>280</v>
      </c>
      <c r="BK158" s="227">
        <f>SUM(BK159:BK169)</f>
        <v>0</v>
      </c>
    </row>
    <row r="159" s="2" customFormat="1" ht="36" customHeight="1">
      <c r="A159" s="41"/>
      <c r="B159" s="42"/>
      <c r="C159" s="230" t="s">
        <v>410</v>
      </c>
      <c r="D159" s="230" t="s">
        <v>282</v>
      </c>
      <c r="E159" s="231" t="s">
        <v>1369</v>
      </c>
      <c r="F159" s="232" t="s">
        <v>1370</v>
      </c>
      <c r="G159" s="233" t="s">
        <v>201</v>
      </c>
      <c r="H159" s="234">
        <v>24.367999999999999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374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374</v>
      </c>
      <c r="BM159" s="241" t="s">
        <v>4527</v>
      </c>
    </row>
    <row r="160" s="13" customFormat="1">
      <c r="A160" s="13"/>
      <c r="B160" s="243"/>
      <c r="C160" s="244"/>
      <c r="D160" s="245" t="s">
        <v>288</v>
      </c>
      <c r="E160" s="246" t="s">
        <v>44</v>
      </c>
      <c r="F160" s="247" t="s">
        <v>4528</v>
      </c>
      <c r="G160" s="244"/>
      <c r="H160" s="248">
        <v>22.507999999999999</v>
      </c>
      <c r="I160" s="249"/>
      <c r="J160" s="244"/>
      <c r="K160" s="244"/>
      <c r="L160" s="250"/>
      <c r="M160" s="251"/>
      <c r="N160" s="252"/>
      <c r="O160" s="252"/>
      <c r="P160" s="252"/>
      <c r="Q160" s="252"/>
      <c r="R160" s="252"/>
      <c r="S160" s="252"/>
      <c r="T160" s="25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4" t="s">
        <v>288</v>
      </c>
      <c r="AU160" s="254" t="s">
        <v>91</v>
      </c>
      <c r="AV160" s="13" t="s">
        <v>91</v>
      </c>
      <c r="AW160" s="13" t="s">
        <v>42</v>
      </c>
      <c r="AX160" s="13" t="s">
        <v>82</v>
      </c>
      <c r="AY160" s="254" t="s">
        <v>280</v>
      </c>
    </row>
    <row r="161" s="13" customFormat="1">
      <c r="A161" s="13"/>
      <c r="B161" s="243"/>
      <c r="C161" s="244"/>
      <c r="D161" s="245" t="s">
        <v>288</v>
      </c>
      <c r="E161" s="246" t="s">
        <v>44</v>
      </c>
      <c r="F161" s="247" t="s">
        <v>4529</v>
      </c>
      <c r="G161" s="244"/>
      <c r="H161" s="248">
        <v>1.8600000000000001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288</v>
      </c>
      <c r="AU161" s="254" t="s">
        <v>91</v>
      </c>
      <c r="AV161" s="13" t="s">
        <v>91</v>
      </c>
      <c r="AW161" s="13" t="s">
        <v>42</v>
      </c>
      <c r="AX161" s="13" t="s">
        <v>82</v>
      </c>
      <c r="AY161" s="254" t="s">
        <v>280</v>
      </c>
    </row>
    <row r="162" s="14" customFormat="1">
      <c r="A162" s="14"/>
      <c r="B162" s="255"/>
      <c r="C162" s="256"/>
      <c r="D162" s="245" t="s">
        <v>288</v>
      </c>
      <c r="E162" s="257" t="s">
        <v>44</v>
      </c>
      <c r="F162" s="258" t="s">
        <v>292</v>
      </c>
      <c r="G162" s="256"/>
      <c r="H162" s="259">
        <v>24.367999999999999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5" t="s">
        <v>288</v>
      </c>
      <c r="AU162" s="265" t="s">
        <v>91</v>
      </c>
      <c r="AV162" s="14" t="s">
        <v>286</v>
      </c>
      <c r="AW162" s="14" t="s">
        <v>42</v>
      </c>
      <c r="AX162" s="14" t="s">
        <v>89</v>
      </c>
      <c r="AY162" s="265" t="s">
        <v>280</v>
      </c>
    </row>
    <row r="163" s="2" customFormat="1" ht="24" customHeight="1">
      <c r="A163" s="41"/>
      <c r="B163" s="42"/>
      <c r="C163" s="230" t="s">
        <v>415</v>
      </c>
      <c r="D163" s="230" t="s">
        <v>282</v>
      </c>
      <c r="E163" s="231" t="s">
        <v>1380</v>
      </c>
      <c r="F163" s="232" t="s">
        <v>1381</v>
      </c>
      <c r="G163" s="233" t="s">
        <v>201</v>
      </c>
      <c r="H163" s="234">
        <v>24.367999999999999</v>
      </c>
      <c r="I163" s="235"/>
      <c r="J163" s="236">
        <f>ROUND(I163*H163,2)</f>
        <v>0</v>
      </c>
      <c r="K163" s="232" t="s">
        <v>285</v>
      </c>
      <c r="L163" s="47"/>
      <c r="M163" s="237" t="s">
        <v>44</v>
      </c>
      <c r="N163" s="238" t="s">
        <v>53</v>
      </c>
      <c r="O163" s="87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374</v>
      </c>
      <c r="AT163" s="241" t="s">
        <v>282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374</v>
      </c>
      <c r="BM163" s="241" t="s">
        <v>4530</v>
      </c>
    </row>
    <row r="164" s="2" customFormat="1" ht="24" customHeight="1">
      <c r="A164" s="41"/>
      <c r="B164" s="42"/>
      <c r="C164" s="266" t="s">
        <v>422</v>
      </c>
      <c r="D164" s="266" t="s">
        <v>329</v>
      </c>
      <c r="E164" s="267" t="s">
        <v>1384</v>
      </c>
      <c r="F164" s="268" t="s">
        <v>1385</v>
      </c>
      <c r="G164" s="269" t="s">
        <v>1178</v>
      </c>
      <c r="H164" s="270">
        <v>4.8739999999999997</v>
      </c>
      <c r="I164" s="271"/>
      <c r="J164" s="272">
        <f>ROUND(I164*H164,2)</f>
        <v>0</v>
      </c>
      <c r="K164" s="268" t="s">
        <v>285</v>
      </c>
      <c r="L164" s="273"/>
      <c r="M164" s="274" t="s">
        <v>44</v>
      </c>
      <c r="N164" s="275" t="s">
        <v>53</v>
      </c>
      <c r="O164" s="87"/>
      <c r="P164" s="239">
        <f>O164*H164</f>
        <v>0</v>
      </c>
      <c r="Q164" s="239">
        <v>0.001</v>
      </c>
      <c r="R164" s="239">
        <f>Q164*H164</f>
        <v>0.0048739999999999999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455</v>
      </c>
      <c r="AT164" s="241" t="s">
        <v>329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374</v>
      </c>
      <c r="BM164" s="241" t="s">
        <v>4531</v>
      </c>
    </row>
    <row r="165" s="13" customFormat="1">
      <c r="A165" s="13"/>
      <c r="B165" s="243"/>
      <c r="C165" s="244"/>
      <c r="D165" s="245" t="s">
        <v>288</v>
      </c>
      <c r="E165" s="244"/>
      <c r="F165" s="247" t="s">
        <v>4532</v>
      </c>
      <c r="G165" s="244"/>
      <c r="H165" s="248">
        <v>4.8739999999999997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288</v>
      </c>
      <c r="AU165" s="254" t="s">
        <v>91</v>
      </c>
      <c r="AV165" s="13" t="s">
        <v>91</v>
      </c>
      <c r="AW165" s="13" t="s">
        <v>4</v>
      </c>
      <c r="AX165" s="13" t="s">
        <v>89</v>
      </c>
      <c r="AY165" s="254" t="s">
        <v>280</v>
      </c>
    </row>
    <row r="166" s="2" customFormat="1" ht="24" customHeight="1">
      <c r="A166" s="41"/>
      <c r="B166" s="42"/>
      <c r="C166" s="230" t="s">
        <v>428</v>
      </c>
      <c r="D166" s="230" t="s">
        <v>282</v>
      </c>
      <c r="E166" s="231" t="s">
        <v>1389</v>
      </c>
      <c r="F166" s="232" t="s">
        <v>1390</v>
      </c>
      <c r="G166" s="233" t="s">
        <v>201</v>
      </c>
      <c r="H166" s="234">
        <v>48.735999999999997</v>
      </c>
      <c r="I166" s="235"/>
      <c r="J166" s="236">
        <f>ROUND(I166*H166,2)</f>
        <v>0</v>
      </c>
      <c r="K166" s="232" t="s">
        <v>285</v>
      </c>
      <c r="L166" s="47"/>
      <c r="M166" s="237" t="s">
        <v>44</v>
      </c>
      <c r="N166" s="238" t="s">
        <v>53</v>
      </c>
      <c r="O166" s="87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374</v>
      </c>
      <c r="AT166" s="241" t="s">
        <v>282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374</v>
      </c>
      <c r="BM166" s="241" t="s">
        <v>4533</v>
      </c>
    </row>
    <row r="167" s="13" customFormat="1">
      <c r="A167" s="13"/>
      <c r="B167" s="243"/>
      <c r="C167" s="244"/>
      <c r="D167" s="245" t="s">
        <v>288</v>
      </c>
      <c r="E167" s="246" t="s">
        <v>44</v>
      </c>
      <c r="F167" s="247" t="s">
        <v>4534</v>
      </c>
      <c r="G167" s="244"/>
      <c r="H167" s="248">
        <v>48.735999999999997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91</v>
      </c>
      <c r="AV167" s="13" t="s">
        <v>91</v>
      </c>
      <c r="AW167" s="13" t="s">
        <v>42</v>
      </c>
      <c r="AX167" s="13" t="s">
        <v>89</v>
      </c>
      <c r="AY167" s="254" t="s">
        <v>280</v>
      </c>
    </row>
    <row r="168" s="2" customFormat="1" ht="24" customHeight="1">
      <c r="A168" s="41"/>
      <c r="B168" s="42"/>
      <c r="C168" s="266" t="s">
        <v>433</v>
      </c>
      <c r="D168" s="266" t="s">
        <v>329</v>
      </c>
      <c r="E168" s="267" t="s">
        <v>1394</v>
      </c>
      <c r="F168" s="268" t="s">
        <v>1395</v>
      </c>
      <c r="G168" s="269" t="s">
        <v>1178</v>
      </c>
      <c r="H168" s="270">
        <v>4.8739999999999997</v>
      </c>
      <c r="I168" s="271"/>
      <c r="J168" s="272">
        <f>ROUND(I168*H168,2)</f>
        <v>0</v>
      </c>
      <c r="K168" s="268" t="s">
        <v>285</v>
      </c>
      <c r="L168" s="273"/>
      <c r="M168" s="274" t="s">
        <v>44</v>
      </c>
      <c r="N168" s="275" t="s">
        <v>53</v>
      </c>
      <c r="O168" s="87"/>
      <c r="P168" s="239">
        <f>O168*H168</f>
        <v>0</v>
      </c>
      <c r="Q168" s="239">
        <v>0.001</v>
      </c>
      <c r="R168" s="239">
        <f>Q168*H168</f>
        <v>0.0048739999999999999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455</v>
      </c>
      <c r="AT168" s="241" t="s">
        <v>329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374</v>
      </c>
      <c r="BM168" s="241" t="s">
        <v>4535</v>
      </c>
    </row>
    <row r="169" s="13" customFormat="1">
      <c r="A169" s="13"/>
      <c r="B169" s="243"/>
      <c r="C169" s="244"/>
      <c r="D169" s="245" t="s">
        <v>288</v>
      </c>
      <c r="E169" s="244"/>
      <c r="F169" s="247" t="s">
        <v>4536</v>
      </c>
      <c r="G169" s="244"/>
      <c r="H169" s="248">
        <v>4.8739999999999997</v>
      </c>
      <c r="I169" s="249"/>
      <c r="J169" s="244"/>
      <c r="K169" s="244"/>
      <c r="L169" s="250"/>
      <c r="M169" s="301"/>
      <c r="N169" s="302"/>
      <c r="O169" s="302"/>
      <c r="P169" s="302"/>
      <c r="Q169" s="302"/>
      <c r="R169" s="302"/>
      <c r="S169" s="302"/>
      <c r="T169" s="30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288</v>
      </c>
      <c r="AU169" s="254" t="s">
        <v>91</v>
      </c>
      <c r="AV169" s="13" t="s">
        <v>91</v>
      </c>
      <c r="AW169" s="13" t="s">
        <v>4</v>
      </c>
      <c r="AX169" s="13" t="s">
        <v>89</v>
      </c>
      <c r="AY169" s="254" t="s">
        <v>280</v>
      </c>
    </row>
    <row r="170" s="2" customFormat="1" ht="6.96" customHeight="1">
      <c r="A170" s="41"/>
      <c r="B170" s="62"/>
      <c r="C170" s="63"/>
      <c r="D170" s="63"/>
      <c r="E170" s="63"/>
      <c r="F170" s="63"/>
      <c r="G170" s="63"/>
      <c r="H170" s="63"/>
      <c r="I170" s="179"/>
      <c r="J170" s="63"/>
      <c r="K170" s="63"/>
      <c r="L170" s="47"/>
      <c r="M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</row>
  </sheetData>
  <sheetProtection sheet="1" autoFilter="0" formatColumns="0" formatRows="0" objects="1" scenarios="1" spinCount="100000" saltValue="CvXKgIOZRfxoMIEWs0Dx0LQs0u1cY94gX52dhKX7V+E7Psvk40aLtc9n3i4bSKzTGEMKsShbXO234i0scLcTaA==" hashValue="KGcIpNHLignq90jhypGAfpB/Jt5fLFD/TwCKJZZWPJGQtVBX13k1WmK/0jLxpMVLKc87ediPvpuse3zruuPqmA==" algorithmName="SHA-512" password="CC35"/>
  <autoFilter ref="C93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189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4030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4537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ROUND(J90,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ROUND((SUM(BE90:BE144)),  2)</f>
        <v>0</v>
      </c>
      <c r="G35" s="41"/>
      <c r="H35" s="41"/>
      <c r="I35" s="168">
        <v>0.20999999999999999</v>
      </c>
      <c r="J35" s="167">
        <f>ROUND(((SUM(BE90:BE144))*I35),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ROUND((SUM(BF90:BF144)),  2)</f>
        <v>0</v>
      </c>
      <c r="G36" s="41"/>
      <c r="H36" s="41"/>
      <c r="I36" s="168">
        <v>0.14999999999999999</v>
      </c>
      <c r="J36" s="167">
        <f>ROUND(((SUM(BF90:BF144))*I36),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ROUND((SUM(BG90:BG144)),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ROUND((SUM(BH90:BH144)),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ROUND((SUM(BI90:BI144)),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4030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60d - Kotvení vánočního stromu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J90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J91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J92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243</v>
      </c>
      <c r="E66" s="198"/>
      <c r="F66" s="198"/>
      <c r="G66" s="198"/>
      <c r="H66" s="198"/>
      <c r="I66" s="199"/>
      <c r="J66" s="200">
        <f>J119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247</v>
      </c>
      <c r="E67" s="198"/>
      <c r="F67" s="198"/>
      <c r="G67" s="198"/>
      <c r="H67" s="198"/>
      <c r="I67" s="199"/>
      <c r="J67" s="200">
        <f>J133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248</v>
      </c>
      <c r="E68" s="198"/>
      <c r="F68" s="198"/>
      <c r="G68" s="198"/>
      <c r="H68" s="198"/>
      <c r="I68" s="199"/>
      <c r="J68" s="200">
        <f>J143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41"/>
      <c r="B69" s="42"/>
      <c r="C69" s="43"/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62"/>
      <c r="C70" s="63"/>
      <c r="D70" s="63"/>
      <c r="E70" s="63"/>
      <c r="F70" s="63"/>
      <c r="G70" s="63"/>
      <c r="H70" s="63"/>
      <c r="I70" s="179"/>
      <c r="J70" s="63"/>
      <c r="K70" s="6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="2" customFormat="1" ht="6.96" customHeight="1">
      <c r="A74" s="41"/>
      <c r="B74" s="64"/>
      <c r="C74" s="65"/>
      <c r="D74" s="65"/>
      <c r="E74" s="65"/>
      <c r="F74" s="65"/>
      <c r="G74" s="65"/>
      <c r="H74" s="65"/>
      <c r="I74" s="182"/>
      <c r="J74" s="65"/>
      <c r="K74" s="65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24.96" customHeight="1">
      <c r="A75" s="41"/>
      <c r="B75" s="42"/>
      <c r="C75" s="25" t="s">
        <v>265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6.96" customHeight="1">
      <c r="A76" s="41"/>
      <c r="B76" s="42"/>
      <c r="C76" s="43"/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183" t="str">
        <f>E7</f>
        <v>Revitalizace Jižního náměstí</v>
      </c>
      <c r="F78" s="34"/>
      <c r="G78" s="34"/>
      <c r="H78" s="34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1" customFormat="1" ht="12" customHeight="1">
      <c r="B79" s="23"/>
      <c r="C79" s="34" t="s">
        <v>220</v>
      </c>
      <c r="D79" s="24"/>
      <c r="E79" s="24"/>
      <c r="F79" s="24"/>
      <c r="G79" s="24"/>
      <c r="H79" s="24"/>
      <c r="I79" s="141"/>
      <c r="J79" s="24"/>
      <c r="K79" s="24"/>
      <c r="L79" s="22"/>
    </row>
    <row r="80" s="2" customFormat="1" ht="16.5" customHeight="1">
      <c r="A80" s="41"/>
      <c r="B80" s="42"/>
      <c r="C80" s="43"/>
      <c r="D80" s="43"/>
      <c r="E80" s="183" t="s">
        <v>4030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228</v>
      </c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6.5" customHeight="1">
      <c r="A82" s="41"/>
      <c r="B82" s="42"/>
      <c r="C82" s="43"/>
      <c r="D82" s="43"/>
      <c r="E82" s="72" t="str">
        <f>E11</f>
        <v>60d - Kotvení vánočního stromu</v>
      </c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2" customHeight="1">
      <c r="A84" s="41"/>
      <c r="B84" s="42"/>
      <c r="C84" s="34" t="s">
        <v>22</v>
      </c>
      <c r="D84" s="43"/>
      <c r="E84" s="43"/>
      <c r="F84" s="29" t="str">
        <f>F14</f>
        <v>Praha 14</v>
      </c>
      <c r="G84" s="43"/>
      <c r="H84" s="43"/>
      <c r="I84" s="153" t="s">
        <v>24</v>
      </c>
      <c r="J84" s="75" t="str">
        <f>IF(J14="","",J14)</f>
        <v>17. 10. 2019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27.9" customHeight="1">
      <c r="A86" s="41"/>
      <c r="B86" s="42"/>
      <c r="C86" s="34" t="s">
        <v>30</v>
      </c>
      <c r="D86" s="43"/>
      <c r="E86" s="43"/>
      <c r="F86" s="29" t="str">
        <f>E17</f>
        <v>TSK hl. m. Prahy a.s.</v>
      </c>
      <c r="G86" s="43"/>
      <c r="H86" s="43"/>
      <c r="I86" s="153" t="s">
        <v>38</v>
      </c>
      <c r="J86" s="39" t="str">
        <f>E23</f>
        <v>d plus projektová a inženýrská a.s.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5.15" customHeight="1">
      <c r="A87" s="41"/>
      <c r="B87" s="42"/>
      <c r="C87" s="34" t="s">
        <v>36</v>
      </c>
      <c r="D87" s="43"/>
      <c r="E87" s="43"/>
      <c r="F87" s="29" t="str">
        <f>IF(E20="","",E20)</f>
        <v>Vyplň údaj</v>
      </c>
      <c r="G87" s="43"/>
      <c r="H87" s="43"/>
      <c r="I87" s="153" t="s">
        <v>43</v>
      </c>
      <c r="J87" s="39" t="str">
        <f>E26</f>
        <v xml:space="preserve"> </v>
      </c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0.32" customHeight="1">
      <c r="A88" s="41"/>
      <c r="B88" s="42"/>
      <c r="C88" s="43"/>
      <c r="D88" s="43"/>
      <c r="E88" s="43"/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1" customFormat="1" ht="29.28" customHeight="1">
      <c r="A89" s="202"/>
      <c r="B89" s="203"/>
      <c r="C89" s="204" t="s">
        <v>266</v>
      </c>
      <c r="D89" s="205" t="s">
        <v>67</v>
      </c>
      <c r="E89" s="205" t="s">
        <v>63</v>
      </c>
      <c r="F89" s="205" t="s">
        <v>64</v>
      </c>
      <c r="G89" s="205" t="s">
        <v>267</v>
      </c>
      <c r="H89" s="205" t="s">
        <v>268</v>
      </c>
      <c r="I89" s="206" t="s">
        <v>269</v>
      </c>
      <c r="J89" s="205" t="s">
        <v>239</v>
      </c>
      <c r="K89" s="207" t="s">
        <v>270</v>
      </c>
      <c r="L89" s="208"/>
      <c r="M89" s="95" t="s">
        <v>44</v>
      </c>
      <c r="N89" s="96" t="s">
        <v>52</v>
      </c>
      <c r="O89" s="96" t="s">
        <v>271</v>
      </c>
      <c r="P89" s="96" t="s">
        <v>272</v>
      </c>
      <c r="Q89" s="96" t="s">
        <v>273</v>
      </c>
      <c r="R89" s="96" t="s">
        <v>274</v>
      </c>
      <c r="S89" s="96" t="s">
        <v>275</v>
      </c>
      <c r="T89" s="97" t="s">
        <v>276</v>
      </c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</row>
    <row r="90" s="2" customFormat="1" ht="22.8" customHeight="1">
      <c r="A90" s="41"/>
      <c r="B90" s="42"/>
      <c r="C90" s="102" t="s">
        <v>277</v>
      </c>
      <c r="D90" s="43"/>
      <c r="E90" s="43"/>
      <c r="F90" s="43"/>
      <c r="G90" s="43"/>
      <c r="H90" s="43"/>
      <c r="I90" s="150"/>
      <c r="J90" s="209">
        <f>BK90</f>
        <v>0</v>
      </c>
      <c r="K90" s="43"/>
      <c r="L90" s="47"/>
      <c r="M90" s="98"/>
      <c r="N90" s="210"/>
      <c r="O90" s="99"/>
      <c r="P90" s="211">
        <f>P91</f>
        <v>0</v>
      </c>
      <c r="Q90" s="99"/>
      <c r="R90" s="211">
        <f>R91</f>
        <v>8.3997735400000018</v>
      </c>
      <c r="S90" s="99"/>
      <c r="T90" s="212">
        <f>T91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81</v>
      </c>
      <c r="AU90" s="19" t="s">
        <v>240</v>
      </c>
      <c r="BK90" s="213">
        <f>BK91</f>
        <v>0</v>
      </c>
    </row>
    <row r="91" s="12" customFormat="1" ht="25.92" customHeight="1">
      <c r="A91" s="12"/>
      <c r="B91" s="214"/>
      <c r="C91" s="215"/>
      <c r="D91" s="216" t="s">
        <v>81</v>
      </c>
      <c r="E91" s="217" t="s">
        <v>278</v>
      </c>
      <c r="F91" s="217" t="s">
        <v>279</v>
      </c>
      <c r="G91" s="215"/>
      <c r="H91" s="215"/>
      <c r="I91" s="218"/>
      <c r="J91" s="219">
        <f>BK91</f>
        <v>0</v>
      </c>
      <c r="K91" s="215"/>
      <c r="L91" s="220"/>
      <c r="M91" s="221"/>
      <c r="N91" s="222"/>
      <c r="O91" s="222"/>
      <c r="P91" s="223">
        <f>P92+P119+P133+P143</f>
        <v>0</v>
      </c>
      <c r="Q91" s="222"/>
      <c r="R91" s="223">
        <f>R92+R119+R133+R143</f>
        <v>8.3997735400000018</v>
      </c>
      <c r="S91" s="222"/>
      <c r="T91" s="224">
        <f>T92+T119+T133+T143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5" t="s">
        <v>89</v>
      </c>
      <c r="AT91" s="226" t="s">
        <v>81</v>
      </c>
      <c r="AU91" s="226" t="s">
        <v>82</v>
      </c>
      <c r="AY91" s="225" t="s">
        <v>280</v>
      </c>
      <c r="BK91" s="227">
        <f>BK92+BK119+BK133+BK143</f>
        <v>0</v>
      </c>
    </row>
    <row r="92" s="12" customFormat="1" ht="22.8" customHeight="1">
      <c r="A92" s="12"/>
      <c r="B92" s="214"/>
      <c r="C92" s="215"/>
      <c r="D92" s="216" t="s">
        <v>81</v>
      </c>
      <c r="E92" s="228" t="s">
        <v>89</v>
      </c>
      <c r="F92" s="228" t="s">
        <v>281</v>
      </c>
      <c r="G92" s="215"/>
      <c r="H92" s="215"/>
      <c r="I92" s="218"/>
      <c r="J92" s="229">
        <f>BK92</f>
        <v>0</v>
      </c>
      <c r="K92" s="215"/>
      <c r="L92" s="220"/>
      <c r="M92" s="221"/>
      <c r="N92" s="222"/>
      <c r="O92" s="222"/>
      <c r="P92" s="223">
        <f>SUM(P93:P118)</f>
        <v>0</v>
      </c>
      <c r="Q92" s="222"/>
      <c r="R92" s="223">
        <f>SUM(R93:R118)</f>
        <v>0</v>
      </c>
      <c r="S92" s="222"/>
      <c r="T92" s="224">
        <f>SUM(T93:T118)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5" t="s">
        <v>89</v>
      </c>
      <c r="AT92" s="226" t="s">
        <v>81</v>
      </c>
      <c r="AU92" s="226" t="s">
        <v>89</v>
      </c>
      <c r="AY92" s="225" t="s">
        <v>280</v>
      </c>
      <c r="BK92" s="227">
        <f>SUM(BK93:BK118)</f>
        <v>0</v>
      </c>
    </row>
    <row r="93" s="2" customFormat="1" ht="36" customHeight="1">
      <c r="A93" s="41"/>
      <c r="B93" s="42"/>
      <c r="C93" s="230" t="s">
        <v>89</v>
      </c>
      <c r="D93" s="230" t="s">
        <v>282</v>
      </c>
      <c r="E93" s="231" t="s">
        <v>283</v>
      </c>
      <c r="F93" s="232" t="s">
        <v>284</v>
      </c>
      <c r="G93" s="233" t="s">
        <v>235</v>
      </c>
      <c r="H93" s="234">
        <v>19.302</v>
      </c>
      <c r="I93" s="235"/>
      <c r="J93" s="236">
        <f>ROUND(I93*H93,2)</f>
        <v>0</v>
      </c>
      <c r="K93" s="232" t="s">
        <v>285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286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286</v>
      </c>
      <c r="BM93" s="241" t="s">
        <v>4466</v>
      </c>
    </row>
    <row r="94" s="13" customFormat="1">
      <c r="A94" s="13"/>
      <c r="B94" s="243"/>
      <c r="C94" s="244"/>
      <c r="D94" s="245" t="s">
        <v>288</v>
      </c>
      <c r="E94" s="246" t="s">
        <v>44</v>
      </c>
      <c r="F94" s="247" t="s">
        <v>4538</v>
      </c>
      <c r="G94" s="244"/>
      <c r="H94" s="248">
        <v>19.302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42</v>
      </c>
      <c r="AX94" s="13" t="s">
        <v>89</v>
      </c>
      <c r="AY94" s="254" t="s">
        <v>280</v>
      </c>
    </row>
    <row r="95" s="2" customFormat="1" ht="36" customHeight="1">
      <c r="A95" s="41"/>
      <c r="B95" s="42"/>
      <c r="C95" s="230" t="s">
        <v>91</v>
      </c>
      <c r="D95" s="230" t="s">
        <v>282</v>
      </c>
      <c r="E95" s="231" t="s">
        <v>293</v>
      </c>
      <c r="F95" s="232" t="s">
        <v>294</v>
      </c>
      <c r="G95" s="233" t="s">
        <v>235</v>
      </c>
      <c r="H95" s="234">
        <v>5.7910000000000004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4469</v>
      </c>
    </row>
    <row r="96" s="13" customFormat="1">
      <c r="A96" s="13"/>
      <c r="B96" s="243"/>
      <c r="C96" s="244"/>
      <c r="D96" s="245" t="s">
        <v>288</v>
      </c>
      <c r="E96" s="244"/>
      <c r="F96" s="247" t="s">
        <v>4539</v>
      </c>
      <c r="G96" s="244"/>
      <c r="H96" s="248">
        <v>5.7910000000000004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</v>
      </c>
      <c r="AX96" s="13" t="s">
        <v>89</v>
      </c>
      <c r="AY96" s="254" t="s">
        <v>280</v>
      </c>
    </row>
    <row r="97" s="2" customFormat="1" ht="60" customHeight="1">
      <c r="A97" s="41"/>
      <c r="B97" s="42"/>
      <c r="C97" s="230" t="s">
        <v>297</v>
      </c>
      <c r="D97" s="230" t="s">
        <v>282</v>
      </c>
      <c r="E97" s="231" t="s">
        <v>298</v>
      </c>
      <c r="F97" s="232" t="s">
        <v>299</v>
      </c>
      <c r="G97" s="233" t="s">
        <v>235</v>
      </c>
      <c r="H97" s="234">
        <v>38.603999999999999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286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286</v>
      </c>
      <c r="BM97" s="241" t="s">
        <v>4540</v>
      </c>
    </row>
    <row r="98" s="13" customFormat="1">
      <c r="A98" s="13"/>
      <c r="B98" s="243"/>
      <c r="C98" s="244"/>
      <c r="D98" s="245" t="s">
        <v>288</v>
      </c>
      <c r="E98" s="246" t="s">
        <v>44</v>
      </c>
      <c r="F98" s="247" t="s">
        <v>4541</v>
      </c>
      <c r="G98" s="244"/>
      <c r="H98" s="248">
        <v>19.302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91</v>
      </c>
      <c r="AV98" s="13" t="s">
        <v>91</v>
      </c>
      <c r="AW98" s="13" t="s">
        <v>42</v>
      </c>
      <c r="AX98" s="13" t="s">
        <v>82</v>
      </c>
      <c r="AY98" s="254" t="s">
        <v>280</v>
      </c>
    </row>
    <row r="99" s="13" customFormat="1">
      <c r="A99" s="13"/>
      <c r="B99" s="243"/>
      <c r="C99" s="244"/>
      <c r="D99" s="245" t="s">
        <v>288</v>
      </c>
      <c r="E99" s="246" t="s">
        <v>44</v>
      </c>
      <c r="F99" s="247" t="s">
        <v>4542</v>
      </c>
      <c r="G99" s="244"/>
      <c r="H99" s="248">
        <v>2.9239999999999999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82</v>
      </c>
      <c r="AY99" s="254" t="s">
        <v>280</v>
      </c>
    </row>
    <row r="100" s="13" customFormat="1">
      <c r="A100" s="13"/>
      <c r="B100" s="243"/>
      <c r="C100" s="244"/>
      <c r="D100" s="245" t="s">
        <v>288</v>
      </c>
      <c r="E100" s="246" t="s">
        <v>44</v>
      </c>
      <c r="F100" s="247" t="s">
        <v>4543</v>
      </c>
      <c r="G100" s="244"/>
      <c r="H100" s="248">
        <v>16.378</v>
      </c>
      <c r="I100" s="249"/>
      <c r="J100" s="244"/>
      <c r="K100" s="244"/>
      <c r="L100" s="250"/>
      <c r="M100" s="251"/>
      <c r="N100" s="252"/>
      <c r="O100" s="252"/>
      <c r="P100" s="252"/>
      <c r="Q100" s="252"/>
      <c r="R100" s="252"/>
      <c r="S100" s="252"/>
      <c r="T100" s="25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4" t="s">
        <v>288</v>
      </c>
      <c r="AU100" s="254" t="s">
        <v>91</v>
      </c>
      <c r="AV100" s="13" t="s">
        <v>91</v>
      </c>
      <c r="AW100" s="13" t="s">
        <v>42</v>
      </c>
      <c r="AX100" s="13" t="s">
        <v>82</v>
      </c>
      <c r="AY100" s="254" t="s">
        <v>280</v>
      </c>
    </row>
    <row r="101" s="14" customFormat="1">
      <c r="A101" s="14"/>
      <c r="B101" s="255"/>
      <c r="C101" s="256"/>
      <c r="D101" s="245" t="s">
        <v>288</v>
      </c>
      <c r="E101" s="257" t="s">
        <v>44</v>
      </c>
      <c r="F101" s="258" t="s">
        <v>292</v>
      </c>
      <c r="G101" s="256"/>
      <c r="H101" s="259">
        <v>38.603999999999999</v>
      </c>
      <c r="I101" s="260"/>
      <c r="J101" s="256"/>
      <c r="K101" s="256"/>
      <c r="L101" s="261"/>
      <c r="M101" s="262"/>
      <c r="N101" s="263"/>
      <c r="O101" s="263"/>
      <c r="P101" s="263"/>
      <c r="Q101" s="263"/>
      <c r="R101" s="263"/>
      <c r="S101" s="263"/>
      <c r="T101" s="26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5" t="s">
        <v>288</v>
      </c>
      <c r="AU101" s="265" t="s">
        <v>91</v>
      </c>
      <c r="AV101" s="14" t="s">
        <v>286</v>
      </c>
      <c r="AW101" s="14" t="s">
        <v>42</v>
      </c>
      <c r="AX101" s="14" t="s">
        <v>89</v>
      </c>
      <c r="AY101" s="265" t="s">
        <v>280</v>
      </c>
    </row>
    <row r="102" s="2" customFormat="1" ht="60" customHeight="1">
      <c r="A102" s="41"/>
      <c r="B102" s="42"/>
      <c r="C102" s="230" t="s">
        <v>286</v>
      </c>
      <c r="D102" s="230" t="s">
        <v>282</v>
      </c>
      <c r="E102" s="231" t="s">
        <v>303</v>
      </c>
      <c r="F102" s="232" t="s">
        <v>304</v>
      </c>
      <c r="G102" s="233" t="s">
        <v>235</v>
      </c>
      <c r="H102" s="234">
        <v>386.04000000000002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4544</v>
      </c>
    </row>
    <row r="103" s="13" customFormat="1">
      <c r="A103" s="13"/>
      <c r="B103" s="243"/>
      <c r="C103" s="244"/>
      <c r="D103" s="245" t="s">
        <v>288</v>
      </c>
      <c r="E103" s="244"/>
      <c r="F103" s="247" t="s">
        <v>4545</v>
      </c>
      <c r="G103" s="244"/>
      <c r="H103" s="248">
        <v>386.04000000000002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</v>
      </c>
      <c r="AX103" s="13" t="s">
        <v>89</v>
      </c>
      <c r="AY103" s="254" t="s">
        <v>280</v>
      </c>
    </row>
    <row r="104" s="2" customFormat="1" ht="36" customHeight="1">
      <c r="A104" s="41"/>
      <c r="B104" s="42"/>
      <c r="C104" s="230" t="s">
        <v>307</v>
      </c>
      <c r="D104" s="230" t="s">
        <v>282</v>
      </c>
      <c r="E104" s="231" t="s">
        <v>308</v>
      </c>
      <c r="F104" s="232" t="s">
        <v>309</v>
      </c>
      <c r="G104" s="233" t="s">
        <v>235</v>
      </c>
      <c r="H104" s="234">
        <v>19.302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286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286</v>
      </c>
      <c r="BM104" s="241" t="s">
        <v>4546</v>
      </c>
    </row>
    <row r="105" s="13" customFormat="1">
      <c r="A105" s="13"/>
      <c r="B105" s="243"/>
      <c r="C105" s="244"/>
      <c r="D105" s="245" t="s">
        <v>288</v>
      </c>
      <c r="E105" s="246" t="s">
        <v>44</v>
      </c>
      <c r="F105" s="247" t="s">
        <v>4547</v>
      </c>
      <c r="G105" s="244"/>
      <c r="H105" s="248">
        <v>16.378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42</v>
      </c>
      <c r="AX105" s="13" t="s">
        <v>82</v>
      </c>
      <c r="AY105" s="254" t="s">
        <v>280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4548</v>
      </c>
      <c r="G106" s="244"/>
      <c r="H106" s="248">
        <v>2.9239999999999999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4" customFormat="1">
      <c r="A107" s="14"/>
      <c r="B107" s="255"/>
      <c r="C107" s="256"/>
      <c r="D107" s="245" t="s">
        <v>288</v>
      </c>
      <c r="E107" s="257" t="s">
        <v>44</v>
      </c>
      <c r="F107" s="258" t="s">
        <v>292</v>
      </c>
      <c r="G107" s="256"/>
      <c r="H107" s="259">
        <v>19.302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288</v>
      </c>
      <c r="AU107" s="265" t="s">
        <v>91</v>
      </c>
      <c r="AV107" s="14" t="s">
        <v>286</v>
      </c>
      <c r="AW107" s="14" t="s">
        <v>42</v>
      </c>
      <c r="AX107" s="14" t="s">
        <v>89</v>
      </c>
      <c r="AY107" s="265" t="s">
        <v>280</v>
      </c>
    </row>
    <row r="108" s="2" customFormat="1" ht="16.5" customHeight="1">
      <c r="A108" s="41"/>
      <c r="B108" s="42"/>
      <c r="C108" s="230" t="s">
        <v>311</v>
      </c>
      <c r="D108" s="230" t="s">
        <v>282</v>
      </c>
      <c r="E108" s="231" t="s">
        <v>312</v>
      </c>
      <c r="F108" s="232" t="s">
        <v>313</v>
      </c>
      <c r="G108" s="233" t="s">
        <v>235</v>
      </c>
      <c r="H108" s="234">
        <v>22.225999999999999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4549</v>
      </c>
    </row>
    <row r="109" s="13" customFormat="1">
      <c r="A109" s="13"/>
      <c r="B109" s="243"/>
      <c r="C109" s="244"/>
      <c r="D109" s="245" t="s">
        <v>288</v>
      </c>
      <c r="E109" s="246" t="s">
        <v>44</v>
      </c>
      <c r="F109" s="247" t="s">
        <v>4550</v>
      </c>
      <c r="G109" s="244"/>
      <c r="H109" s="248">
        <v>19.302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42</v>
      </c>
      <c r="AX109" s="13" t="s">
        <v>82</v>
      </c>
      <c r="AY109" s="254" t="s">
        <v>280</v>
      </c>
    </row>
    <row r="110" s="13" customFormat="1">
      <c r="A110" s="13"/>
      <c r="B110" s="243"/>
      <c r="C110" s="244"/>
      <c r="D110" s="245" t="s">
        <v>288</v>
      </c>
      <c r="E110" s="246" t="s">
        <v>44</v>
      </c>
      <c r="F110" s="247" t="s">
        <v>4548</v>
      </c>
      <c r="G110" s="244"/>
      <c r="H110" s="248">
        <v>2.9239999999999999</v>
      </c>
      <c r="I110" s="249"/>
      <c r="J110" s="244"/>
      <c r="K110" s="244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91</v>
      </c>
      <c r="AV110" s="13" t="s">
        <v>91</v>
      </c>
      <c r="AW110" s="13" t="s">
        <v>42</v>
      </c>
      <c r="AX110" s="13" t="s">
        <v>82</v>
      </c>
      <c r="AY110" s="254" t="s">
        <v>280</v>
      </c>
    </row>
    <row r="111" s="14" customFormat="1">
      <c r="A111" s="14"/>
      <c r="B111" s="255"/>
      <c r="C111" s="256"/>
      <c r="D111" s="245" t="s">
        <v>288</v>
      </c>
      <c r="E111" s="257" t="s">
        <v>44</v>
      </c>
      <c r="F111" s="258" t="s">
        <v>292</v>
      </c>
      <c r="G111" s="256"/>
      <c r="H111" s="259">
        <v>22.225999999999999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91</v>
      </c>
      <c r="AV111" s="14" t="s">
        <v>286</v>
      </c>
      <c r="AW111" s="14" t="s">
        <v>42</v>
      </c>
      <c r="AX111" s="14" t="s">
        <v>89</v>
      </c>
      <c r="AY111" s="265" t="s">
        <v>280</v>
      </c>
    </row>
    <row r="112" s="2" customFormat="1" ht="36" customHeight="1">
      <c r="A112" s="41"/>
      <c r="B112" s="42"/>
      <c r="C112" s="230" t="s">
        <v>316</v>
      </c>
      <c r="D112" s="230" t="s">
        <v>282</v>
      </c>
      <c r="E112" s="231" t="s">
        <v>317</v>
      </c>
      <c r="F112" s="232" t="s">
        <v>318</v>
      </c>
      <c r="G112" s="233" t="s">
        <v>319</v>
      </c>
      <c r="H112" s="234">
        <v>5.2629999999999999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4551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4548</v>
      </c>
      <c r="G113" s="244"/>
      <c r="H113" s="248">
        <v>2.9239999999999999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89</v>
      </c>
      <c r="AY113" s="254" t="s">
        <v>280</v>
      </c>
    </row>
    <row r="114" s="13" customFormat="1">
      <c r="A114" s="13"/>
      <c r="B114" s="243"/>
      <c r="C114" s="244"/>
      <c r="D114" s="245" t="s">
        <v>288</v>
      </c>
      <c r="E114" s="244"/>
      <c r="F114" s="247" t="s">
        <v>4552</v>
      </c>
      <c r="G114" s="244"/>
      <c r="H114" s="248">
        <v>5.2629999999999999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</v>
      </c>
      <c r="AX114" s="13" t="s">
        <v>89</v>
      </c>
      <c r="AY114" s="254" t="s">
        <v>280</v>
      </c>
    </row>
    <row r="115" s="2" customFormat="1" ht="36" customHeight="1">
      <c r="A115" s="41"/>
      <c r="B115" s="42"/>
      <c r="C115" s="230" t="s">
        <v>323</v>
      </c>
      <c r="D115" s="230" t="s">
        <v>282</v>
      </c>
      <c r="E115" s="231" t="s">
        <v>324</v>
      </c>
      <c r="F115" s="232" t="s">
        <v>325</v>
      </c>
      <c r="G115" s="233" t="s">
        <v>235</v>
      </c>
      <c r="H115" s="234">
        <v>16.378</v>
      </c>
      <c r="I115" s="235"/>
      <c r="J115" s="236">
        <f>ROUND(I115*H115,2)</f>
        <v>0</v>
      </c>
      <c r="K115" s="232" t="s">
        <v>285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286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4553</v>
      </c>
    </row>
    <row r="116" s="13" customFormat="1">
      <c r="A116" s="13"/>
      <c r="B116" s="243"/>
      <c r="C116" s="244"/>
      <c r="D116" s="245" t="s">
        <v>288</v>
      </c>
      <c r="E116" s="246" t="s">
        <v>44</v>
      </c>
      <c r="F116" s="247" t="s">
        <v>4554</v>
      </c>
      <c r="G116" s="244"/>
      <c r="H116" s="248">
        <v>19.302</v>
      </c>
      <c r="I116" s="249"/>
      <c r="J116" s="244"/>
      <c r="K116" s="244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91</v>
      </c>
      <c r="AV116" s="13" t="s">
        <v>91</v>
      </c>
      <c r="AW116" s="13" t="s">
        <v>42</v>
      </c>
      <c r="AX116" s="13" t="s">
        <v>82</v>
      </c>
      <c r="AY116" s="254" t="s">
        <v>280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4555</v>
      </c>
      <c r="G117" s="244"/>
      <c r="H117" s="248">
        <v>-2.9239999999999999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82</v>
      </c>
      <c r="AY117" s="254" t="s">
        <v>280</v>
      </c>
    </row>
    <row r="118" s="14" customFormat="1">
      <c r="A118" s="14"/>
      <c r="B118" s="255"/>
      <c r="C118" s="256"/>
      <c r="D118" s="245" t="s">
        <v>288</v>
      </c>
      <c r="E118" s="257" t="s">
        <v>44</v>
      </c>
      <c r="F118" s="258" t="s">
        <v>292</v>
      </c>
      <c r="G118" s="256"/>
      <c r="H118" s="259">
        <v>16.378</v>
      </c>
      <c r="I118" s="260"/>
      <c r="J118" s="256"/>
      <c r="K118" s="256"/>
      <c r="L118" s="261"/>
      <c r="M118" s="262"/>
      <c r="N118" s="263"/>
      <c r="O118" s="263"/>
      <c r="P118" s="263"/>
      <c r="Q118" s="263"/>
      <c r="R118" s="263"/>
      <c r="S118" s="263"/>
      <c r="T118" s="26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5" t="s">
        <v>288</v>
      </c>
      <c r="AU118" s="265" t="s">
        <v>91</v>
      </c>
      <c r="AV118" s="14" t="s">
        <v>286</v>
      </c>
      <c r="AW118" s="14" t="s">
        <v>42</v>
      </c>
      <c r="AX118" s="14" t="s">
        <v>89</v>
      </c>
      <c r="AY118" s="265" t="s">
        <v>280</v>
      </c>
    </row>
    <row r="119" s="12" customFormat="1" ht="22.8" customHeight="1">
      <c r="A119" s="12"/>
      <c r="B119" s="214"/>
      <c r="C119" s="215"/>
      <c r="D119" s="216" t="s">
        <v>81</v>
      </c>
      <c r="E119" s="228" t="s">
        <v>91</v>
      </c>
      <c r="F119" s="228" t="s">
        <v>334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SUM(P120:P132)</f>
        <v>0</v>
      </c>
      <c r="Q119" s="222"/>
      <c r="R119" s="223">
        <f>SUM(R120:R132)</f>
        <v>8.2134135400000012</v>
      </c>
      <c r="S119" s="222"/>
      <c r="T119" s="224">
        <f>SUM(T120:T132)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89</v>
      </c>
      <c r="AT119" s="226" t="s">
        <v>81</v>
      </c>
      <c r="AU119" s="226" t="s">
        <v>89</v>
      </c>
      <c r="AY119" s="225" t="s">
        <v>280</v>
      </c>
      <c r="BK119" s="227">
        <f>SUM(BK120:BK132)</f>
        <v>0</v>
      </c>
    </row>
    <row r="120" s="2" customFormat="1" ht="36" customHeight="1">
      <c r="A120" s="41"/>
      <c r="B120" s="42"/>
      <c r="C120" s="230" t="s">
        <v>328</v>
      </c>
      <c r="D120" s="230" t="s">
        <v>282</v>
      </c>
      <c r="E120" s="231" t="s">
        <v>2263</v>
      </c>
      <c r="F120" s="232" t="s">
        <v>2264</v>
      </c>
      <c r="G120" s="233" t="s">
        <v>235</v>
      </c>
      <c r="H120" s="234">
        <v>0.76800000000000002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2.1600000000000001</v>
      </c>
      <c r="R120" s="239">
        <f>Q120*H120</f>
        <v>1.6588800000000001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4556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4557</v>
      </c>
      <c r="G121" s="244"/>
      <c r="H121" s="248">
        <v>0.76800000000000002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89</v>
      </c>
      <c r="AY121" s="254" t="s">
        <v>280</v>
      </c>
    </row>
    <row r="122" s="2" customFormat="1" ht="24" customHeight="1">
      <c r="A122" s="41"/>
      <c r="B122" s="42"/>
      <c r="C122" s="230" t="s">
        <v>335</v>
      </c>
      <c r="D122" s="230" t="s">
        <v>282</v>
      </c>
      <c r="E122" s="231" t="s">
        <v>2267</v>
      </c>
      <c r="F122" s="232" t="s">
        <v>2268</v>
      </c>
      <c r="G122" s="233" t="s">
        <v>235</v>
      </c>
      <c r="H122" s="234">
        <v>0.19600000000000001</v>
      </c>
      <c r="I122" s="235"/>
      <c r="J122" s="236">
        <f>ROUND(I122*H122,2)</f>
        <v>0</v>
      </c>
      <c r="K122" s="232" t="s">
        <v>285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2.2563399999999998</v>
      </c>
      <c r="R122" s="239">
        <f>Q122*H122</f>
        <v>0.44224263999999996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286</v>
      </c>
      <c r="AT122" s="241" t="s">
        <v>282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4558</v>
      </c>
    </row>
    <row r="123" s="13" customFormat="1">
      <c r="A123" s="13"/>
      <c r="B123" s="243"/>
      <c r="C123" s="244"/>
      <c r="D123" s="245" t="s">
        <v>288</v>
      </c>
      <c r="E123" s="246" t="s">
        <v>44</v>
      </c>
      <c r="F123" s="247" t="s">
        <v>4559</v>
      </c>
      <c r="G123" s="244"/>
      <c r="H123" s="248">
        <v>0.19600000000000001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91</v>
      </c>
      <c r="AV123" s="13" t="s">
        <v>91</v>
      </c>
      <c r="AW123" s="13" t="s">
        <v>42</v>
      </c>
      <c r="AX123" s="13" t="s">
        <v>89</v>
      </c>
      <c r="AY123" s="254" t="s">
        <v>280</v>
      </c>
    </row>
    <row r="124" s="2" customFormat="1" ht="24" customHeight="1">
      <c r="A124" s="41"/>
      <c r="B124" s="42"/>
      <c r="C124" s="230" t="s">
        <v>341</v>
      </c>
      <c r="D124" s="230" t="s">
        <v>282</v>
      </c>
      <c r="E124" s="231" t="s">
        <v>4560</v>
      </c>
      <c r="F124" s="232" t="s">
        <v>4561</v>
      </c>
      <c r="G124" s="233" t="s">
        <v>235</v>
      </c>
      <c r="H124" s="234">
        <v>2.3519999999999999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2.45329</v>
      </c>
      <c r="R124" s="239">
        <f>Q124*H124</f>
        <v>5.7701380799999997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4562</v>
      </c>
    </row>
    <row r="125" s="2" customFormat="1">
      <c r="A125" s="41"/>
      <c r="B125" s="42"/>
      <c r="C125" s="43"/>
      <c r="D125" s="245" t="s">
        <v>360</v>
      </c>
      <c r="E125" s="43"/>
      <c r="F125" s="276" t="s">
        <v>2274</v>
      </c>
      <c r="G125" s="43"/>
      <c r="H125" s="43"/>
      <c r="I125" s="150"/>
      <c r="J125" s="43"/>
      <c r="K125" s="43"/>
      <c r="L125" s="47"/>
      <c r="M125" s="277"/>
      <c r="N125" s="278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360</v>
      </c>
      <c r="AU125" s="19" t="s">
        <v>91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4563</v>
      </c>
      <c r="G126" s="244"/>
      <c r="H126" s="248">
        <v>2.3519999999999999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89</v>
      </c>
      <c r="AY126" s="254" t="s">
        <v>280</v>
      </c>
    </row>
    <row r="127" s="2" customFormat="1" ht="16.5" customHeight="1">
      <c r="A127" s="41"/>
      <c r="B127" s="42"/>
      <c r="C127" s="230" t="s">
        <v>347</v>
      </c>
      <c r="D127" s="230" t="s">
        <v>282</v>
      </c>
      <c r="E127" s="231" t="s">
        <v>2058</v>
      </c>
      <c r="F127" s="232" t="s">
        <v>2059</v>
      </c>
      <c r="G127" s="233" t="s">
        <v>201</v>
      </c>
      <c r="H127" s="234">
        <v>6.7199999999999998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0.00264</v>
      </c>
      <c r="R127" s="239">
        <f>Q127*H127</f>
        <v>0.017740799999999998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4564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4565</v>
      </c>
      <c r="G128" s="244"/>
      <c r="H128" s="248">
        <v>6.7199999999999998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89</v>
      </c>
      <c r="AY128" s="254" t="s">
        <v>280</v>
      </c>
    </row>
    <row r="129" s="2" customFormat="1" ht="16.5" customHeight="1">
      <c r="A129" s="41"/>
      <c r="B129" s="42"/>
      <c r="C129" s="230" t="s">
        <v>356</v>
      </c>
      <c r="D129" s="230" t="s">
        <v>282</v>
      </c>
      <c r="E129" s="231" t="s">
        <v>2066</v>
      </c>
      <c r="F129" s="232" t="s">
        <v>2067</v>
      </c>
      <c r="G129" s="233" t="s">
        <v>201</v>
      </c>
      <c r="H129" s="234">
        <v>6.7199999999999998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4566</v>
      </c>
    </row>
    <row r="130" s="2" customFormat="1" ht="16.5" customHeight="1">
      <c r="A130" s="41"/>
      <c r="B130" s="42"/>
      <c r="C130" s="230" t="s">
        <v>363</v>
      </c>
      <c r="D130" s="230" t="s">
        <v>282</v>
      </c>
      <c r="E130" s="231" t="s">
        <v>4567</v>
      </c>
      <c r="F130" s="232" t="s">
        <v>4568</v>
      </c>
      <c r="G130" s="233" t="s">
        <v>319</v>
      </c>
      <c r="H130" s="234">
        <v>0.30599999999999999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1.0601700000000001</v>
      </c>
      <c r="R130" s="239">
        <f>Q130*H130</f>
        <v>0.32441202000000002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286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4569</v>
      </c>
    </row>
    <row r="131" s="2" customFormat="1">
      <c r="A131" s="41"/>
      <c r="B131" s="42"/>
      <c r="C131" s="43"/>
      <c r="D131" s="245" t="s">
        <v>360</v>
      </c>
      <c r="E131" s="43"/>
      <c r="F131" s="276" t="s">
        <v>4489</v>
      </c>
      <c r="G131" s="43"/>
      <c r="H131" s="43"/>
      <c r="I131" s="150"/>
      <c r="J131" s="43"/>
      <c r="K131" s="43"/>
      <c r="L131" s="47"/>
      <c r="M131" s="277"/>
      <c r="N131" s="278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360</v>
      </c>
      <c r="AU131" s="19" t="s">
        <v>91</v>
      </c>
    </row>
    <row r="132" s="13" customFormat="1">
      <c r="A132" s="13"/>
      <c r="B132" s="243"/>
      <c r="C132" s="244"/>
      <c r="D132" s="245" t="s">
        <v>288</v>
      </c>
      <c r="E132" s="246" t="s">
        <v>44</v>
      </c>
      <c r="F132" s="247" t="s">
        <v>4570</v>
      </c>
      <c r="G132" s="244"/>
      <c r="H132" s="248">
        <v>0.30599999999999999</v>
      </c>
      <c r="I132" s="249"/>
      <c r="J132" s="244"/>
      <c r="K132" s="244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91</v>
      </c>
      <c r="AV132" s="13" t="s">
        <v>91</v>
      </c>
      <c r="AW132" s="13" t="s">
        <v>42</v>
      </c>
      <c r="AX132" s="13" t="s">
        <v>89</v>
      </c>
      <c r="AY132" s="254" t="s">
        <v>280</v>
      </c>
    </row>
    <row r="133" s="12" customFormat="1" ht="22.8" customHeight="1">
      <c r="A133" s="12"/>
      <c r="B133" s="214"/>
      <c r="C133" s="215"/>
      <c r="D133" s="216" t="s">
        <v>81</v>
      </c>
      <c r="E133" s="228" t="s">
        <v>328</v>
      </c>
      <c r="F133" s="228" t="s">
        <v>638</v>
      </c>
      <c r="G133" s="215"/>
      <c r="H133" s="215"/>
      <c r="I133" s="218"/>
      <c r="J133" s="229">
        <f>BK133</f>
        <v>0</v>
      </c>
      <c r="K133" s="215"/>
      <c r="L133" s="220"/>
      <c r="M133" s="221"/>
      <c r="N133" s="222"/>
      <c r="O133" s="222"/>
      <c r="P133" s="223">
        <f>SUM(P134:P142)</f>
        <v>0</v>
      </c>
      <c r="Q133" s="222"/>
      <c r="R133" s="223">
        <f>SUM(R134:R142)</f>
        <v>0.18636</v>
      </c>
      <c r="S133" s="222"/>
      <c r="T133" s="224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5" t="s">
        <v>89</v>
      </c>
      <c r="AT133" s="226" t="s">
        <v>81</v>
      </c>
      <c r="AU133" s="226" t="s">
        <v>89</v>
      </c>
      <c r="AY133" s="225" t="s">
        <v>280</v>
      </c>
      <c r="BK133" s="227">
        <f>SUM(BK134:BK142)</f>
        <v>0</v>
      </c>
    </row>
    <row r="134" s="2" customFormat="1" ht="48" customHeight="1">
      <c r="A134" s="41"/>
      <c r="B134" s="42"/>
      <c r="C134" s="230" t="s">
        <v>8</v>
      </c>
      <c r="D134" s="230" t="s">
        <v>282</v>
      </c>
      <c r="E134" s="231" t="s">
        <v>2337</v>
      </c>
      <c r="F134" s="232" t="s">
        <v>2338</v>
      </c>
      <c r="G134" s="233" t="s">
        <v>431</v>
      </c>
      <c r="H134" s="234">
        <v>2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0.00068000000000000005</v>
      </c>
      <c r="R134" s="239">
        <f>Q134*H134</f>
        <v>0.0013600000000000001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286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4571</v>
      </c>
    </row>
    <row r="135" s="13" customFormat="1">
      <c r="A135" s="13"/>
      <c r="B135" s="243"/>
      <c r="C135" s="244"/>
      <c r="D135" s="245" t="s">
        <v>288</v>
      </c>
      <c r="E135" s="246" t="s">
        <v>44</v>
      </c>
      <c r="F135" s="247" t="s">
        <v>4572</v>
      </c>
      <c r="G135" s="244"/>
      <c r="H135" s="248">
        <v>1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91</v>
      </c>
      <c r="AV135" s="13" t="s">
        <v>91</v>
      </c>
      <c r="AW135" s="13" t="s">
        <v>42</v>
      </c>
      <c r="AX135" s="13" t="s">
        <v>82</v>
      </c>
      <c r="AY135" s="254" t="s">
        <v>280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4573</v>
      </c>
      <c r="G136" s="244"/>
      <c r="H136" s="248">
        <v>1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82</v>
      </c>
      <c r="AY136" s="254" t="s">
        <v>280</v>
      </c>
    </row>
    <row r="137" s="14" customFormat="1">
      <c r="A137" s="14"/>
      <c r="B137" s="255"/>
      <c r="C137" s="256"/>
      <c r="D137" s="245" t="s">
        <v>288</v>
      </c>
      <c r="E137" s="257" t="s">
        <v>44</v>
      </c>
      <c r="F137" s="258" t="s">
        <v>292</v>
      </c>
      <c r="G137" s="256"/>
      <c r="H137" s="259">
        <v>2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288</v>
      </c>
      <c r="AU137" s="265" t="s">
        <v>91</v>
      </c>
      <c r="AV137" s="14" t="s">
        <v>286</v>
      </c>
      <c r="AW137" s="14" t="s">
        <v>42</v>
      </c>
      <c r="AX137" s="14" t="s">
        <v>89</v>
      </c>
      <c r="AY137" s="265" t="s">
        <v>280</v>
      </c>
    </row>
    <row r="138" s="2" customFormat="1" ht="24" customHeight="1">
      <c r="A138" s="41"/>
      <c r="B138" s="42"/>
      <c r="C138" s="266" t="s">
        <v>374</v>
      </c>
      <c r="D138" s="266" t="s">
        <v>329</v>
      </c>
      <c r="E138" s="267" t="s">
        <v>4574</v>
      </c>
      <c r="F138" s="268" t="s">
        <v>4575</v>
      </c>
      <c r="G138" s="269" t="s">
        <v>431</v>
      </c>
      <c r="H138" s="270">
        <v>1</v>
      </c>
      <c r="I138" s="271"/>
      <c r="J138" s="272">
        <f>ROUND(I138*H138,2)</f>
        <v>0</v>
      </c>
      <c r="K138" s="268" t="s">
        <v>44</v>
      </c>
      <c r="L138" s="273"/>
      <c r="M138" s="274" t="s">
        <v>44</v>
      </c>
      <c r="N138" s="275" t="s">
        <v>53</v>
      </c>
      <c r="O138" s="87"/>
      <c r="P138" s="239">
        <f>O138*H138</f>
        <v>0</v>
      </c>
      <c r="Q138" s="239">
        <v>0.065000000000000002</v>
      </c>
      <c r="R138" s="239">
        <f>Q138*H138</f>
        <v>0.065000000000000002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455</v>
      </c>
      <c r="AT138" s="241" t="s">
        <v>329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374</v>
      </c>
      <c r="BM138" s="241" t="s">
        <v>4576</v>
      </c>
    </row>
    <row r="139" s="2" customFormat="1">
      <c r="A139" s="41"/>
      <c r="B139" s="42"/>
      <c r="C139" s="43"/>
      <c r="D139" s="245" t="s">
        <v>360</v>
      </c>
      <c r="E139" s="43"/>
      <c r="F139" s="276" t="s">
        <v>4577</v>
      </c>
      <c r="G139" s="43"/>
      <c r="H139" s="43"/>
      <c r="I139" s="150"/>
      <c r="J139" s="43"/>
      <c r="K139" s="43"/>
      <c r="L139" s="47"/>
      <c r="M139" s="277"/>
      <c r="N139" s="278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360</v>
      </c>
      <c r="AU139" s="19" t="s">
        <v>91</v>
      </c>
    </row>
    <row r="140" s="2" customFormat="1" ht="24" customHeight="1">
      <c r="A140" s="41"/>
      <c r="B140" s="42"/>
      <c r="C140" s="266" t="s">
        <v>378</v>
      </c>
      <c r="D140" s="266" t="s">
        <v>329</v>
      </c>
      <c r="E140" s="267" t="s">
        <v>2353</v>
      </c>
      <c r="F140" s="268" t="s">
        <v>2354</v>
      </c>
      <c r="G140" s="269" t="s">
        <v>319</v>
      </c>
      <c r="H140" s="270">
        <v>0.12</v>
      </c>
      <c r="I140" s="271"/>
      <c r="J140" s="272">
        <f>ROUND(I140*H140,2)</f>
        <v>0</v>
      </c>
      <c r="K140" s="268" t="s">
        <v>44</v>
      </c>
      <c r="L140" s="273"/>
      <c r="M140" s="274" t="s">
        <v>44</v>
      </c>
      <c r="N140" s="275" t="s">
        <v>53</v>
      </c>
      <c r="O140" s="87"/>
      <c r="P140" s="239">
        <f>O140*H140</f>
        <v>0</v>
      </c>
      <c r="Q140" s="239">
        <v>1</v>
      </c>
      <c r="R140" s="239">
        <f>Q140*H140</f>
        <v>0.12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455</v>
      </c>
      <c r="AT140" s="241" t="s">
        <v>329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374</v>
      </c>
      <c r="BM140" s="241" t="s">
        <v>4578</v>
      </c>
    </row>
    <row r="141" s="15" customFormat="1">
      <c r="A141" s="15"/>
      <c r="B141" s="279"/>
      <c r="C141" s="280"/>
      <c r="D141" s="245" t="s">
        <v>288</v>
      </c>
      <c r="E141" s="281" t="s">
        <v>44</v>
      </c>
      <c r="F141" s="282" t="s">
        <v>1190</v>
      </c>
      <c r="G141" s="280"/>
      <c r="H141" s="281" t="s">
        <v>44</v>
      </c>
      <c r="I141" s="283"/>
      <c r="J141" s="280"/>
      <c r="K141" s="280"/>
      <c r="L141" s="284"/>
      <c r="M141" s="285"/>
      <c r="N141" s="286"/>
      <c r="O141" s="286"/>
      <c r="P141" s="286"/>
      <c r="Q141" s="286"/>
      <c r="R141" s="286"/>
      <c r="S141" s="286"/>
      <c r="T141" s="28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8" t="s">
        <v>288</v>
      </c>
      <c r="AU141" s="288" t="s">
        <v>91</v>
      </c>
      <c r="AV141" s="15" t="s">
        <v>89</v>
      </c>
      <c r="AW141" s="15" t="s">
        <v>42</v>
      </c>
      <c r="AX141" s="15" t="s">
        <v>82</v>
      </c>
      <c r="AY141" s="288" t="s">
        <v>280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4579</v>
      </c>
      <c r="G142" s="244"/>
      <c r="H142" s="248">
        <v>0.12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89</v>
      </c>
      <c r="AY142" s="254" t="s">
        <v>280</v>
      </c>
    </row>
    <row r="143" s="12" customFormat="1" ht="22.8" customHeight="1">
      <c r="A143" s="12"/>
      <c r="B143" s="214"/>
      <c r="C143" s="215"/>
      <c r="D143" s="216" t="s">
        <v>81</v>
      </c>
      <c r="E143" s="228" t="s">
        <v>701</v>
      </c>
      <c r="F143" s="228" t="s">
        <v>702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P144</f>
        <v>0</v>
      </c>
      <c r="Q143" s="222"/>
      <c r="R143" s="223">
        <f>R144</f>
        <v>0</v>
      </c>
      <c r="S143" s="222"/>
      <c r="T143" s="224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89</v>
      </c>
      <c r="AT143" s="226" t="s">
        <v>81</v>
      </c>
      <c r="AU143" s="226" t="s">
        <v>89</v>
      </c>
      <c r="AY143" s="225" t="s">
        <v>280</v>
      </c>
      <c r="BK143" s="227">
        <f>BK144</f>
        <v>0</v>
      </c>
    </row>
    <row r="144" s="2" customFormat="1" ht="72" customHeight="1">
      <c r="A144" s="41"/>
      <c r="B144" s="42"/>
      <c r="C144" s="230" t="s">
        <v>384</v>
      </c>
      <c r="D144" s="230" t="s">
        <v>282</v>
      </c>
      <c r="E144" s="231" t="s">
        <v>2208</v>
      </c>
      <c r="F144" s="232" t="s">
        <v>2209</v>
      </c>
      <c r="G144" s="233" t="s">
        <v>319</v>
      </c>
      <c r="H144" s="234">
        <v>8.2149999999999999</v>
      </c>
      <c r="I144" s="235"/>
      <c r="J144" s="236">
        <f>ROUND(I144*H144,2)</f>
        <v>0</v>
      </c>
      <c r="K144" s="232" t="s">
        <v>285</v>
      </c>
      <c r="L144" s="47"/>
      <c r="M144" s="304" t="s">
        <v>44</v>
      </c>
      <c r="N144" s="305" t="s">
        <v>53</v>
      </c>
      <c r="O144" s="306"/>
      <c r="P144" s="307">
        <f>O144*H144</f>
        <v>0</v>
      </c>
      <c r="Q144" s="307">
        <v>0</v>
      </c>
      <c r="R144" s="307">
        <f>Q144*H144</f>
        <v>0</v>
      </c>
      <c r="S144" s="307">
        <v>0</v>
      </c>
      <c r="T144" s="308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4509</v>
      </c>
    </row>
    <row r="145" s="2" customFormat="1" ht="6.96" customHeight="1">
      <c r="A145" s="41"/>
      <c r="B145" s="62"/>
      <c r="C145" s="63"/>
      <c r="D145" s="63"/>
      <c r="E145" s="63"/>
      <c r="F145" s="63"/>
      <c r="G145" s="63"/>
      <c r="H145" s="63"/>
      <c r="I145" s="179"/>
      <c r="J145" s="63"/>
      <c r="K145" s="63"/>
      <c r="L145" s="47"/>
      <c r="M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</sheetData>
  <sheetProtection sheet="1" autoFilter="0" formatColumns="0" formatRows="0" objects="1" scenarios="1" spinCount="100000" saltValue="thLwom+fG9xskAIYLRdGFCeo0xBWX2oopY8bQKxyQS2B1fskCJO5507hEXKGbuOu62LMYK5YN4bcKczJVQlj3w==" hashValue="d34uOHDj62jtEqX9+PzyWGQiUbUvdnP83/ZgwnvSfdhIOGdPexh0QKdrQFfSjhJ4AfG0YtmGhN0xHWN8jqnAYA==" algorithmName="SHA-512" password="CC35"/>
  <autoFilter ref="C89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224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1407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ROUND(J88,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ROUND((SUM(BE88:BE118)),  2)</f>
        <v>0</v>
      </c>
      <c r="G35" s="41"/>
      <c r="H35" s="41"/>
      <c r="I35" s="168">
        <v>0.20999999999999999</v>
      </c>
      <c r="J35" s="167">
        <f>ROUND(((SUM(BE88:BE118))*I35),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ROUND((SUM(BF88:BF118)),  2)</f>
        <v>0</v>
      </c>
      <c r="G36" s="41"/>
      <c r="H36" s="41"/>
      <c r="I36" s="168">
        <v>0.14999999999999999</v>
      </c>
      <c r="J36" s="167">
        <f>ROUND(((SUM(BF88:BF118))*I36),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ROUND((SUM(BG88:BG118)),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ROUND((SUM(BH88:BH118)),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ROUND((SUM(BI88:BI118)),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01b - VZT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J88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249</v>
      </c>
      <c r="E64" s="192"/>
      <c r="F64" s="192"/>
      <c r="G64" s="192"/>
      <c r="H64" s="192"/>
      <c r="I64" s="193"/>
      <c r="J64" s="194">
        <f>J89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252</v>
      </c>
      <c r="E65" s="198"/>
      <c r="F65" s="198"/>
      <c r="G65" s="198"/>
      <c r="H65" s="198"/>
      <c r="I65" s="199"/>
      <c r="J65" s="200">
        <f>J90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1408</v>
      </c>
      <c r="E66" s="198"/>
      <c r="F66" s="198"/>
      <c r="G66" s="198"/>
      <c r="H66" s="198"/>
      <c r="I66" s="199"/>
      <c r="J66" s="200">
        <f>J99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50"/>
      <c r="J67" s="43"/>
      <c r="K67" s="43"/>
      <c r="L67" s="15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79"/>
      <c r="J68" s="63"/>
      <c r="K68" s="6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82"/>
      <c r="J72" s="65"/>
      <c r="K72" s="65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265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83" t="str">
        <f>E7</f>
        <v>Revitalizace Jižního náměstí</v>
      </c>
      <c r="F76" s="34"/>
      <c r="G76" s="34"/>
      <c r="H76" s="34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220</v>
      </c>
      <c r="D77" s="24"/>
      <c r="E77" s="24"/>
      <c r="F77" s="24"/>
      <c r="G77" s="24"/>
      <c r="H77" s="24"/>
      <c r="I77" s="141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83" t="s">
        <v>224</v>
      </c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228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E11</f>
        <v>01b - VZT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Praha 14</v>
      </c>
      <c r="G82" s="43"/>
      <c r="H82" s="43"/>
      <c r="I82" s="153" t="s">
        <v>24</v>
      </c>
      <c r="J82" s="75" t="str">
        <f>IF(J14="","",J14)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E17</f>
        <v>TSK hl. m. Prahy a.s.</v>
      </c>
      <c r="G84" s="43"/>
      <c r="H84" s="43"/>
      <c r="I84" s="153" t="s">
        <v>38</v>
      </c>
      <c r="J84" s="39" t="str">
        <f>E23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153" t="s">
        <v>43</v>
      </c>
      <c r="J85" s="39" t="str">
        <f>E26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</f>
        <v>0</v>
      </c>
      <c r="Q88" s="99"/>
      <c r="R88" s="211">
        <f>R89</f>
        <v>0.098077999999999999</v>
      </c>
      <c r="S88" s="99"/>
      <c r="T88" s="212">
        <f>T89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707</v>
      </c>
      <c r="F89" s="217" t="s">
        <v>708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P90+P99</f>
        <v>0</v>
      </c>
      <c r="Q89" s="222"/>
      <c r="R89" s="223">
        <f>R90+R99</f>
        <v>0.098077999999999999</v>
      </c>
      <c r="S89" s="222"/>
      <c r="T89" s="224">
        <f>T90+T99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91</v>
      </c>
      <c r="AT89" s="226" t="s">
        <v>81</v>
      </c>
      <c r="AU89" s="226" t="s">
        <v>82</v>
      </c>
      <c r="AY89" s="225" t="s">
        <v>280</v>
      </c>
      <c r="BK89" s="227">
        <f>BK90+BK99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885</v>
      </c>
      <c r="F90" s="228" t="s">
        <v>886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SUM(P91:P98)</f>
        <v>0</v>
      </c>
      <c r="Q90" s="222"/>
      <c r="R90" s="223">
        <f>SUM(R91:R98)</f>
        <v>0.047617999999999994</v>
      </c>
      <c r="S90" s="222"/>
      <c r="T90" s="224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91</v>
      </c>
      <c r="AT90" s="226" t="s">
        <v>81</v>
      </c>
      <c r="AU90" s="226" t="s">
        <v>89</v>
      </c>
      <c r="AY90" s="225" t="s">
        <v>280</v>
      </c>
      <c r="BK90" s="227">
        <f>SUM(BK91:BK98)</f>
        <v>0</v>
      </c>
    </row>
    <row r="91" s="2" customFormat="1" ht="36" customHeight="1">
      <c r="A91" s="41"/>
      <c r="B91" s="42"/>
      <c r="C91" s="230" t="s">
        <v>89</v>
      </c>
      <c r="D91" s="230" t="s">
        <v>282</v>
      </c>
      <c r="E91" s="231" t="s">
        <v>1409</v>
      </c>
      <c r="F91" s="232" t="s">
        <v>1410</v>
      </c>
      <c r="G91" s="233" t="s">
        <v>201</v>
      </c>
      <c r="H91" s="234">
        <v>8.1500000000000004</v>
      </c>
      <c r="I91" s="235"/>
      <c r="J91" s="236">
        <f>ROUND(I91*H91,2)</f>
        <v>0</v>
      </c>
      <c r="K91" s="232" t="s">
        <v>285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0.00022000000000000001</v>
      </c>
      <c r="R91" s="239">
        <f>Q91*H91</f>
        <v>0.0017930000000000001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374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374</v>
      </c>
      <c r="BM91" s="241" t="s">
        <v>1411</v>
      </c>
    </row>
    <row r="92" s="13" customFormat="1">
      <c r="A92" s="13"/>
      <c r="B92" s="243"/>
      <c r="C92" s="244"/>
      <c r="D92" s="245" t="s">
        <v>288</v>
      </c>
      <c r="E92" s="246" t="s">
        <v>44</v>
      </c>
      <c r="F92" s="247" t="s">
        <v>1412</v>
      </c>
      <c r="G92" s="244"/>
      <c r="H92" s="248">
        <v>8.1500000000000004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4" t="s">
        <v>288</v>
      </c>
      <c r="AU92" s="254" t="s">
        <v>91</v>
      </c>
      <c r="AV92" s="13" t="s">
        <v>91</v>
      </c>
      <c r="AW92" s="13" t="s">
        <v>42</v>
      </c>
      <c r="AX92" s="13" t="s">
        <v>89</v>
      </c>
      <c r="AY92" s="254" t="s">
        <v>280</v>
      </c>
    </row>
    <row r="93" s="2" customFormat="1" ht="24" customHeight="1">
      <c r="A93" s="41"/>
      <c r="B93" s="42"/>
      <c r="C93" s="266" t="s">
        <v>91</v>
      </c>
      <c r="D93" s="266" t="s">
        <v>329</v>
      </c>
      <c r="E93" s="267" t="s">
        <v>1413</v>
      </c>
      <c r="F93" s="268" t="s">
        <v>1414</v>
      </c>
      <c r="G93" s="269" t="s">
        <v>201</v>
      </c>
      <c r="H93" s="270">
        <v>7.335</v>
      </c>
      <c r="I93" s="271"/>
      <c r="J93" s="272">
        <f>ROUND(I93*H93,2)</f>
        <v>0</v>
      </c>
      <c r="K93" s="268" t="s">
        <v>285</v>
      </c>
      <c r="L93" s="273"/>
      <c r="M93" s="274" t="s">
        <v>44</v>
      </c>
      <c r="N93" s="275" t="s">
        <v>53</v>
      </c>
      <c r="O93" s="87"/>
      <c r="P93" s="239">
        <f>O93*H93</f>
        <v>0</v>
      </c>
      <c r="Q93" s="239">
        <v>0.0025999999999999999</v>
      </c>
      <c r="R93" s="239">
        <f>Q93*H93</f>
        <v>0.019070999999999998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455</v>
      </c>
      <c r="AT93" s="241" t="s">
        <v>329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374</v>
      </c>
      <c r="BM93" s="241" t="s">
        <v>1415</v>
      </c>
    </row>
    <row r="94" s="13" customFormat="1">
      <c r="A94" s="13"/>
      <c r="B94" s="243"/>
      <c r="C94" s="244"/>
      <c r="D94" s="245" t="s">
        <v>288</v>
      </c>
      <c r="E94" s="244"/>
      <c r="F94" s="247" t="s">
        <v>1416</v>
      </c>
      <c r="G94" s="244"/>
      <c r="H94" s="248">
        <v>7.335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</v>
      </c>
      <c r="AX94" s="13" t="s">
        <v>89</v>
      </c>
      <c r="AY94" s="254" t="s">
        <v>280</v>
      </c>
    </row>
    <row r="95" s="2" customFormat="1" ht="36" customHeight="1">
      <c r="A95" s="41"/>
      <c r="B95" s="42"/>
      <c r="C95" s="230" t="s">
        <v>297</v>
      </c>
      <c r="D95" s="230" t="s">
        <v>282</v>
      </c>
      <c r="E95" s="231" t="s">
        <v>1417</v>
      </c>
      <c r="F95" s="232" t="s">
        <v>1418</v>
      </c>
      <c r="G95" s="233" t="s">
        <v>201</v>
      </c>
      <c r="H95" s="234">
        <v>9.0999999999999996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0.00034000000000000002</v>
      </c>
      <c r="R95" s="239">
        <f>Q95*H95</f>
        <v>0.003094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374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374</v>
      </c>
      <c r="BM95" s="241" t="s">
        <v>1419</v>
      </c>
    </row>
    <row r="96" s="13" customFormat="1">
      <c r="A96" s="13"/>
      <c r="B96" s="243"/>
      <c r="C96" s="244"/>
      <c r="D96" s="245" t="s">
        <v>288</v>
      </c>
      <c r="E96" s="246" t="s">
        <v>44</v>
      </c>
      <c r="F96" s="247" t="s">
        <v>1420</v>
      </c>
      <c r="G96" s="244"/>
      <c r="H96" s="248">
        <v>9.0999999999999996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42</v>
      </c>
      <c r="AX96" s="13" t="s">
        <v>89</v>
      </c>
      <c r="AY96" s="254" t="s">
        <v>280</v>
      </c>
    </row>
    <row r="97" s="2" customFormat="1" ht="24" customHeight="1">
      <c r="A97" s="41"/>
      <c r="B97" s="42"/>
      <c r="C97" s="266" t="s">
        <v>286</v>
      </c>
      <c r="D97" s="266" t="s">
        <v>329</v>
      </c>
      <c r="E97" s="267" t="s">
        <v>1413</v>
      </c>
      <c r="F97" s="268" t="s">
        <v>1414</v>
      </c>
      <c r="G97" s="269" t="s">
        <v>201</v>
      </c>
      <c r="H97" s="270">
        <v>9.0999999999999996</v>
      </c>
      <c r="I97" s="271"/>
      <c r="J97" s="272">
        <f>ROUND(I97*H97,2)</f>
        <v>0</v>
      </c>
      <c r="K97" s="268" t="s">
        <v>285</v>
      </c>
      <c r="L97" s="273"/>
      <c r="M97" s="274" t="s">
        <v>44</v>
      </c>
      <c r="N97" s="275" t="s">
        <v>53</v>
      </c>
      <c r="O97" s="87"/>
      <c r="P97" s="239">
        <f>O97*H97</f>
        <v>0</v>
      </c>
      <c r="Q97" s="239">
        <v>0.0025999999999999999</v>
      </c>
      <c r="R97" s="239">
        <f>Q97*H97</f>
        <v>0.023659999999999997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455</v>
      </c>
      <c r="AT97" s="241" t="s">
        <v>329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374</v>
      </c>
      <c r="BM97" s="241" t="s">
        <v>1421</v>
      </c>
    </row>
    <row r="98" s="2" customFormat="1" ht="36" customHeight="1">
      <c r="A98" s="41"/>
      <c r="B98" s="42"/>
      <c r="C98" s="230" t="s">
        <v>307</v>
      </c>
      <c r="D98" s="230" t="s">
        <v>282</v>
      </c>
      <c r="E98" s="231" t="s">
        <v>968</v>
      </c>
      <c r="F98" s="232" t="s">
        <v>969</v>
      </c>
      <c r="G98" s="233" t="s">
        <v>763</v>
      </c>
      <c r="H98" s="300"/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374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374</v>
      </c>
      <c r="BM98" s="241" t="s">
        <v>1422</v>
      </c>
    </row>
    <row r="99" s="12" customFormat="1" ht="22.8" customHeight="1">
      <c r="A99" s="12"/>
      <c r="B99" s="214"/>
      <c r="C99" s="215"/>
      <c r="D99" s="216" t="s">
        <v>81</v>
      </c>
      <c r="E99" s="228" t="s">
        <v>1423</v>
      </c>
      <c r="F99" s="228" t="s">
        <v>1424</v>
      </c>
      <c r="G99" s="215"/>
      <c r="H99" s="215"/>
      <c r="I99" s="218"/>
      <c r="J99" s="229">
        <f>BK99</f>
        <v>0</v>
      </c>
      <c r="K99" s="215"/>
      <c r="L99" s="220"/>
      <c r="M99" s="221"/>
      <c r="N99" s="222"/>
      <c r="O99" s="222"/>
      <c r="P99" s="223">
        <f>SUM(P100:P118)</f>
        <v>0</v>
      </c>
      <c r="Q99" s="222"/>
      <c r="R99" s="223">
        <f>SUM(R100:R118)</f>
        <v>0.050459999999999998</v>
      </c>
      <c r="S99" s="222"/>
      <c r="T99" s="224">
        <f>SUM(T100:T118)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91</v>
      </c>
      <c r="AT99" s="226" t="s">
        <v>81</v>
      </c>
      <c r="AU99" s="226" t="s">
        <v>89</v>
      </c>
      <c r="AY99" s="225" t="s">
        <v>280</v>
      </c>
      <c r="BK99" s="227">
        <f>SUM(BK100:BK118)</f>
        <v>0</v>
      </c>
    </row>
    <row r="100" s="2" customFormat="1" ht="24" customHeight="1">
      <c r="A100" s="41"/>
      <c r="B100" s="42"/>
      <c r="C100" s="230" t="s">
        <v>311</v>
      </c>
      <c r="D100" s="230" t="s">
        <v>282</v>
      </c>
      <c r="E100" s="231" t="s">
        <v>1425</v>
      </c>
      <c r="F100" s="232" t="s">
        <v>1426</v>
      </c>
      <c r="G100" s="233" t="s">
        <v>431</v>
      </c>
      <c r="H100" s="234">
        <v>1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374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374</v>
      </c>
      <c r="BM100" s="241" t="s">
        <v>1427</v>
      </c>
    </row>
    <row r="101" s="2" customFormat="1" ht="24" customHeight="1">
      <c r="A101" s="41"/>
      <c r="B101" s="42"/>
      <c r="C101" s="266" t="s">
        <v>316</v>
      </c>
      <c r="D101" s="266" t="s">
        <v>329</v>
      </c>
      <c r="E101" s="267" t="s">
        <v>1428</v>
      </c>
      <c r="F101" s="268" t="s">
        <v>1429</v>
      </c>
      <c r="G101" s="269" t="s">
        <v>431</v>
      </c>
      <c r="H101" s="270">
        <v>1</v>
      </c>
      <c r="I101" s="271"/>
      <c r="J101" s="272">
        <f>ROUND(I101*H101,2)</f>
        <v>0</v>
      </c>
      <c r="K101" s="268" t="s">
        <v>44</v>
      </c>
      <c r="L101" s="273"/>
      <c r="M101" s="274" t="s">
        <v>44</v>
      </c>
      <c r="N101" s="275" t="s">
        <v>53</v>
      </c>
      <c r="O101" s="87"/>
      <c r="P101" s="239">
        <f>O101*H101</f>
        <v>0</v>
      </c>
      <c r="Q101" s="239">
        <v>0.00089999999999999998</v>
      </c>
      <c r="R101" s="239">
        <f>Q101*H101</f>
        <v>0.00089999999999999998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455</v>
      </c>
      <c r="AT101" s="241" t="s">
        <v>329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374</v>
      </c>
      <c r="BM101" s="241" t="s">
        <v>1430</v>
      </c>
    </row>
    <row r="102" s="2" customFormat="1" ht="36" customHeight="1">
      <c r="A102" s="41"/>
      <c r="B102" s="42"/>
      <c r="C102" s="230" t="s">
        <v>323</v>
      </c>
      <c r="D102" s="230" t="s">
        <v>282</v>
      </c>
      <c r="E102" s="231" t="s">
        <v>1431</v>
      </c>
      <c r="F102" s="232" t="s">
        <v>1432</v>
      </c>
      <c r="G102" s="233" t="s">
        <v>431</v>
      </c>
      <c r="H102" s="234">
        <v>1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374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374</v>
      </c>
      <c r="BM102" s="241" t="s">
        <v>1433</v>
      </c>
    </row>
    <row r="103" s="2" customFormat="1" ht="24" customHeight="1">
      <c r="A103" s="41"/>
      <c r="B103" s="42"/>
      <c r="C103" s="266" t="s">
        <v>328</v>
      </c>
      <c r="D103" s="266" t="s">
        <v>329</v>
      </c>
      <c r="E103" s="267" t="s">
        <v>1434</v>
      </c>
      <c r="F103" s="268" t="s">
        <v>1435</v>
      </c>
      <c r="G103" s="269" t="s">
        <v>431</v>
      </c>
      <c r="H103" s="270">
        <v>1</v>
      </c>
      <c r="I103" s="271"/>
      <c r="J103" s="272">
        <f>ROUND(I103*H103,2)</f>
        <v>0</v>
      </c>
      <c r="K103" s="268" t="s">
        <v>44</v>
      </c>
      <c r="L103" s="273"/>
      <c r="M103" s="274" t="s">
        <v>44</v>
      </c>
      <c r="N103" s="275" t="s">
        <v>53</v>
      </c>
      <c r="O103" s="87"/>
      <c r="P103" s="239">
        <f>O103*H103</f>
        <v>0</v>
      </c>
      <c r="Q103" s="239">
        <v>0.00089999999999999998</v>
      </c>
      <c r="R103" s="239">
        <f>Q103*H103</f>
        <v>0.00089999999999999998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455</v>
      </c>
      <c r="AT103" s="241" t="s">
        <v>329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374</v>
      </c>
      <c r="BM103" s="241" t="s">
        <v>1436</v>
      </c>
    </row>
    <row r="104" s="2" customFormat="1" ht="24" customHeight="1">
      <c r="A104" s="41"/>
      <c r="B104" s="42"/>
      <c r="C104" s="230" t="s">
        <v>335</v>
      </c>
      <c r="D104" s="230" t="s">
        <v>282</v>
      </c>
      <c r="E104" s="231" t="s">
        <v>1437</v>
      </c>
      <c r="F104" s="232" t="s">
        <v>1438</v>
      </c>
      <c r="G104" s="233" t="s">
        <v>431</v>
      </c>
      <c r="H104" s="234">
        <v>6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374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374</v>
      </c>
      <c r="BM104" s="241" t="s">
        <v>1439</v>
      </c>
    </row>
    <row r="105" s="2" customFormat="1" ht="16.5" customHeight="1">
      <c r="A105" s="41"/>
      <c r="B105" s="42"/>
      <c r="C105" s="266" t="s">
        <v>341</v>
      </c>
      <c r="D105" s="266" t="s">
        <v>329</v>
      </c>
      <c r="E105" s="267" t="s">
        <v>1440</v>
      </c>
      <c r="F105" s="268" t="s">
        <v>1441</v>
      </c>
      <c r="G105" s="269" t="s">
        <v>431</v>
      </c>
      <c r="H105" s="270">
        <v>6</v>
      </c>
      <c r="I105" s="271"/>
      <c r="J105" s="272">
        <f>ROUND(I105*H105,2)</f>
        <v>0</v>
      </c>
      <c r="K105" s="268" t="s">
        <v>44</v>
      </c>
      <c r="L105" s="273"/>
      <c r="M105" s="274" t="s">
        <v>44</v>
      </c>
      <c r="N105" s="275" t="s">
        <v>53</v>
      </c>
      <c r="O105" s="87"/>
      <c r="P105" s="239">
        <f>O105*H105</f>
        <v>0</v>
      </c>
      <c r="Q105" s="239">
        <v>0.0018</v>
      </c>
      <c r="R105" s="239">
        <f>Q105*H105</f>
        <v>0.010800000000000001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455</v>
      </c>
      <c r="AT105" s="241" t="s">
        <v>329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374</v>
      </c>
      <c r="BM105" s="241" t="s">
        <v>1442</v>
      </c>
    </row>
    <row r="106" s="2" customFormat="1" ht="36" customHeight="1">
      <c r="A106" s="41"/>
      <c r="B106" s="42"/>
      <c r="C106" s="230" t="s">
        <v>347</v>
      </c>
      <c r="D106" s="230" t="s">
        <v>282</v>
      </c>
      <c r="E106" s="231" t="s">
        <v>1443</v>
      </c>
      <c r="F106" s="232" t="s">
        <v>1444</v>
      </c>
      <c r="G106" s="233" t="s">
        <v>218</v>
      </c>
      <c r="H106" s="234">
        <v>6.5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0.00175</v>
      </c>
      <c r="R106" s="239">
        <f>Q106*H106</f>
        <v>0.011375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374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374</v>
      </c>
      <c r="BM106" s="241" t="s">
        <v>1445</v>
      </c>
    </row>
    <row r="107" s="13" customFormat="1">
      <c r="A107" s="13"/>
      <c r="B107" s="243"/>
      <c r="C107" s="244"/>
      <c r="D107" s="245" t="s">
        <v>288</v>
      </c>
      <c r="E107" s="246" t="s">
        <v>44</v>
      </c>
      <c r="F107" s="247" t="s">
        <v>1446</v>
      </c>
      <c r="G107" s="244"/>
      <c r="H107" s="248">
        <v>5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82</v>
      </c>
      <c r="AY107" s="254" t="s">
        <v>280</v>
      </c>
    </row>
    <row r="108" s="13" customFormat="1">
      <c r="A108" s="13"/>
      <c r="B108" s="243"/>
      <c r="C108" s="244"/>
      <c r="D108" s="245" t="s">
        <v>288</v>
      </c>
      <c r="E108" s="246" t="s">
        <v>44</v>
      </c>
      <c r="F108" s="247" t="s">
        <v>1447</v>
      </c>
      <c r="G108" s="244"/>
      <c r="H108" s="248">
        <v>1.5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4" customFormat="1">
      <c r="A109" s="14"/>
      <c r="B109" s="255"/>
      <c r="C109" s="256"/>
      <c r="D109" s="245" t="s">
        <v>288</v>
      </c>
      <c r="E109" s="257" t="s">
        <v>44</v>
      </c>
      <c r="F109" s="258" t="s">
        <v>292</v>
      </c>
      <c r="G109" s="256"/>
      <c r="H109" s="259">
        <v>6.5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5" t="s">
        <v>288</v>
      </c>
      <c r="AU109" s="265" t="s">
        <v>91</v>
      </c>
      <c r="AV109" s="14" t="s">
        <v>286</v>
      </c>
      <c r="AW109" s="14" t="s">
        <v>42</v>
      </c>
      <c r="AX109" s="14" t="s">
        <v>89</v>
      </c>
      <c r="AY109" s="265" t="s">
        <v>280</v>
      </c>
    </row>
    <row r="110" s="2" customFormat="1" ht="36" customHeight="1">
      <c r="A110" s="41"/>
      <c r="B110" s="42"/>
      <c r="C110" s="230" t="s">
        <v>356</v>
      </c>
      <c r="D110" s="230" t="s">
        <v>282</v>
      </c>
      <c r="E110" s="231" t="s">
        <v>1448</v>
      </c>
      <c r="F110" s="232" t="s">
        <v>1449</v>
      </c>
      <c r="G110" s="233" t="s">
        <v>218</v>
      </c>
      <c r="H110" s="234">
        <v>7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0.0031199999999999999</v>
      </c>
      <c r="R110" s="239">
        <f>Q110*H110</f>
        <v>0.021839999999999998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374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374</v>
      </c>
      <c r="BM110" s="241" t="s">
        <v>1450</v>
      </c>
    </row>
    <row r="111" s="13" customFormat="1">
      <c r="A111" s="13"/>
      <c r="B111" s="243"/>
      <c r="C111" s="244"/>
      <c r="D111" s="245" t="s">
        <v>288</v>
      </c>
      <c r="E111" s="246" t="s">
        <v>44</v>
      </c>
      <c r="F111" s="247" t="s">
        <v>1451</v>
      </c>
      <c r="G111" s="244"/>
      <c r="H111" s="248">
        <v>7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42</v>
      </c>
      <c r="AX111" s="13" t="s">
        <v>89</v>
      </c>
      <c r="AY111" s="254" t="s">
        <v>280</v>
      </c>
    </row>
    <row r="112" s="2" customFormat="1" ht="36" customHeight="1">
      <c r="A112" s="41"/>
      <c r="B112" s="42"/>
      <c r="C112" s="230" t="s">
        <v>363</v>
      </c>
      <c r="D112" s="230" t="s">
        <v>282</v>
      </c>
      <c r="E112" s="231" t="s">
        <v>1452</v>
      </c>
      <c r="F112" s="232" t="s">
        <v>1453</v>
      </c>
      <c r="G112" s="233" t="s">
        <v>431</v>
      </c>
      <c r="H112" s="234">
        <v>1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374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374</v>
      </c>
      <c r="BM112" s="241" t="s">
        <v>1454</v>
      </c>
    </row>
    <row r="113" s="2" customFormat="1" ht="16.5" customHeight="1">
      <c r="A113" s="41"/>
      <c r="B113" s="42"/>
      <c r="C113" s="266" t="s">
        <v>8</v>
      </c>
      <c r="D113" s="266" t="s">
        <v>329</v>
      </c>
      <c r="E113" s="267" t="s">
        <v>1455</v>
      </c>
      <c r="F113" s="268" t="s">
        <v>1456</v>
      </c>
      <c r="G113" s="269" t="s">
        <v>431</v>
      </c>
      <c r="H113" s="270">
        <v>1</v>
      </c>
      <c r="I113" s="271"/>
      <c r="J113" s="272">
        <f>ROUND(I113*H113,2)</f>
        <v>0</v>
      </c>
      <c r="K113" s="268" t="s">
        <v>285</v>
      </c>
      <c r="L113" s="273"/>
      <c r="M113" s="274" t="s">
        <v>44</v>
      </c>
      <c r="N113" s="275" t="s">
        <v>53</v>
      </c>
      <c r="O113" s="87"/>
      <c r="P113" s="239">
        <f>O113*H113</f>
        <v>0</v>
      </c>
      <c r="Q113" s="239">
        <v>0.001</v>
      </c>
      <c r="R113" s="239">
        <f>Q113*H113</f>
        <v>0.001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455</v>
      </c>
      <c r="AT113" s="241" t="s">
        <v>329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374</v>
      </c>
      <c r="BM113" s="241" t="s">
        <v>1457</v>
      </c>
    </row>
    <row r="114" s="2" customFormat="1" ht="36" customHeight="1">
      <c r="A114" s="41"/>
      <c r="B114" s="42"/>
      <c r="C114" s="230" t="s">
        <v>374</v>
      </c>
      <c r="D114" s="230" t="s">
        <v>282</v>
      </c>
      <c r="E114" s="231" t="s">
        <v>1458</v>
      </c>
      <c r="F114" s="232" t="s">
        <v>1459</v>
      </c>
      <c r="G114" s="233" t="s">
        <v>431</v>
      </c>
      <c r="H114" s="234">
        <v>1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374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374</v>
      </c>
      <c r="BM114" s="241" t="s">
        <v>1460</v>
      </c>
    </row>
    <row r="115" s="2" customFormat="1" ht="16.5" customHeight="1">
      <c r="A115" s="41"/>
      <c r="B115" s="42"/>
      <c r="C115" s="266" t="s">
        <v>378</v>
      </c>
      <c r="D115" s="266" t="s">
        <v>329</v>
      </c>
      <c r="E115" s="267" t="s">
        <v>1461</v>
      </c>
      <c r="F115" s="268" t="s">
        <v>1462</v>
      </c>
      <c r="G115" s="269" t="s">
        <v>431</v>
      </c>
      <c r="H115" s="270">
        <v>1</v>
      </c>
      <c r="I115" s="271"/>
      <c r="J115" s="272">
        <f>ROUND(I115*H115,2)</f>
        <v>0</v>
      </c>
      <c r="K115" s="268" t="s">
        <v>44</v>
      </c>
      <c r="L115" s="273"/>
      <c r="M115" s="274" t="s">
        <v>44</v>
      </c>
      <c r="N115" s="275" t="s">
        <v>53</v>
      </c>
      <c r="O115" s="87"/>
      <c r="P115" s="239">
        <f>O115*H115</f>
        <v>0</v>
      </c>
      <c r="Q115" s="239">
        <v>0.001</v>
      </c>
      <c r="R115" s="239">
        <f>Q115*H115</f>
        <v>0.001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455</v>
      </c>
      <c r="AT115" s="241" t="s">
        <v>329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374</v>
      </c>
      <c r="BM115" s="241" t="s">
        <v>1463</v>
      </c>
    </row>
    <row r="116" s="2" customFormat="1" ht="24" customHeight="1">
      <c r="A116" s="41"/>
      <c r="B116" s="42"/>
      <c r="C116" s="230" t="s">
        <v>384</v>
      </c>
      <c r="D116" s="230" t="s">
        <v>282</v>
      </c>
      <c r="E116" s="231" t="s">
        <v>1464</v>
      </c>
      <c r="F116" s="232" t="s">
        <v>1465</v>
      </c>
      <c r="G116" s="233" t="s">
        <v>218</v>
      </c>
      <c r="H116" s="234">
        <v>6.5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0.00017000000000000001</v>
      </c>
      <c r="R116" s="239">
        <f>Q116*H116</f>
        <v>0.0011050000000000001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374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374</v>
      </c>
      <c r="BM116" s="241" t="s">
        <v>1466</v>
      </c>
    </row>
    <row r="117" s="2" customFormat="1" ht="24" customHeight="1">
      <c r="A117" s="41"/>
      <c r="B117" s="42"/>
      <c r="C117" s="230" t="s">
        <v>388</v>
      </c>
      <c r="D117" s="230" t="s">
        <v>282</v>
      </c>
      <c r="E117" s="231" t="s">
        <v>1467</v>
      </c>
      <c r="F117" s="232" t="s">
        <v>1468</v>
      </c>
      <c r="G117" s="233" t="s">
        <v>218</v>
      </c>
      <c r="H117" s="234">
        <v>7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0.00022000000000000001</v>
      </c>
      <c r="R117" s="239">
        <f>Q117*H117</f>
        <v>0.0015400000000000001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374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374</v>
      </c>
      <c r="BM117" s="241" t="s">
        <v>1469</v>
      </c>
    </row>
    <row r="118" s="2" customFormat="1" ht="36" customHeight="1">
      <c r="A118" s="41"/>
      <c r="B118" s="42"/>
      <c r="C118" s="230" t="s">
        <v>394</v>
      </c>
      <c r="D118" s="230" t="s">
        <v>282</v>
      </c>
      <c r="E118" s="231" t="s">
        <v>1470</v>
      </c>
      <c r="F118" s="232" t="s">
        <v>1471</v>
      </c>
      <c r="G118" s="233" t="s">
        <v>763</v>
      </c>
      <c r="H118" s="300"/>
      <c r="I118" s="235"/>
      <c r="J118" s="236">
        <f>ROUND(I118*H118,2)</f>
        <v>0</v>
      </c>
      <c r="K118" s="232" t="s">
        <v>285</v>
      </c>
      <c r="L118" s="47"/>
      <c r="M118" s="304" t="s">
        <v>44</v>
      </c>
      <c r="N118" s="305" t="s">
        <v>53</v>
      </c>
      <c r="O118" s="306"/>
      <c r="P118" s="307">
        <f>O118*H118</f>
        <v>0</v>
      </c>
      <c r="Q118" s="307">
        <v>0</v>
      </c>
      <c r="R118" s="307">
        <f>Q118*H118</f>
        <v>0</v>
      </c>
      <c r="S118" s="307">
        <v>0</v>
      </c>
      <c r="T118" s="308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374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374</v>
      </c>
      <c r="BM118" s="241" t="s">
        <v>1472</v>
      </c>
    </row>
    <row r="119" s="2" customFormat="1" ht="6.96" customHeight="1">
      <c r="A119" s="41"/>
      <c r="B119" s="62"/>
      <c r="C119" s="63"/>
      <c r="D119" s="63"/>
      <c r="E119" s="63"/>
      <c r="F119" s="63"/>
      <c r="G119" s="63"/>
      <c r="H119" s="63"/>
      <c r="I119" s="179"/>
      <c r="J119" s="63"/>
      <c r="K119" s="63"/>
      <c r="L119" s="47"/>
      <c r="M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</sheetData>
  <sheetProtection sheet="1" autoFilter="0" formatColumns="0" formatRows="0" objects="1" scenarios="1" spinCount="100000" saltValue="9jqqbbKEyd3vyIR6wgf9zIvFxJFHToG0VnLF6VgbziJBrxWI/J5GkchDYGJPNkgwLNPz2eU9J2+T7xIeDf/d9A==" hashValue="rPhOUypiWkI6v6toWrtvYNXfL+0OADfgm8SN8VZAbj3aF85tXK9316azNq1Lki6MTIqz7eWkqDhAhIRCEyNOKg==" algorithmName="SHA-512" password="CC35"/>
  <autoFilter ref="C87:K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192</v>
      </c>
      <c r="AZ2" s="142" t="s">
        <v>4580</v>
      </c>
      <c r="BA2" s="142" t="s">
        <v>4581</v>
      </c>
      <c r="BB2" s="142" t="s">
        <v>201</v>
      </c>
      <c r="BC2" s="142" t="s">
        <v>4582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4583</v>
      </c>
      <c r="BA3" s="142" t="s">
        <v>4584</v>
      </c>
      <c r="BB3" s="142" t="s">
        <v>235</v>
      </c>
      <c r="BC3" s="142" t="s">
        <v>4585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4586</v>
      </c>
      <c r="BA4" s="142" t="s">
        <v>4587</v>
      </c>
      <c r="BB4" s="142" t="s">
        <v>235</v>
      </c>
      <c r="BC4" s="142" t="s">
        <v>4585</v>
      </c>
      <c r="BD4" s="142" t="s">
        <v>91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4030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4588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ROUND(J89,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ROUND((SUM(BE89:BE131)),  2)</f>
        <v>0</v>
      </c>
      <c r="G35" s="41"/>
      <c r="H35" s="41"/>
      <c r="I35" s="168">
        <v>0.20999999999999999</v>
      </c>
      <c r="J35" s="167">
        <f>ROUND(((SUM(BE89:BE131))*I35),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ROUND((SUM(BF89:BF131)),  2)</f>
        <v>0</v>
      </c>
      <c r="G36" s="41"/>
      <c r="H36" s="41"/>
      <c r="I36" s="168">
        <v>0.14999999999999999</v>
      </c>
      <c r="J36" s="167">
        <f>ROUND(((SUM(BF89:BF131))*I36),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ROUND((SUM(BG89:BG131)),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ROUND((SUM(BH89:BH131)),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ROUND((SUM(BI89:BI131)),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4030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60e - Sanace zemní pláně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J89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4589</v>
      </c>
      <c r="E64" s="192"/>
      <c r="F64" s="192"/>
      <c r="G64" s="192"/>
      <c r="H64" s="192"/>
      <c r="I64" s="193"/>
      <c r="J64" s="194">
        <f>J90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4590</v>
      </c>
      <c r="E65" s="198"/>
      <c r="F65" s="198"/>
      <c r="G65" s="198"/>
      <c r="H65" s="198"/>
      <c r="I65" s="199"/>
      <c r="J65" s="200">
        <f>J91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4591</v>
      </c>
      <c r="E66" s="198"/>
      <c r="F66" s="198"/>
      <c r="G66" s="198"/>
      <c r="H66" s="198"/>
      <c r="I66" s="199"/>
      <c r="J66" s="200">
        <f>J120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248</v>
      </c>
      <c r="E67" s="198"/>
      <c r="F67" s="198"/>
      <c r="G67" s="198"/>
      <c r="H67" s="198"/>
      <c r="I67" s="199"/>
      <c r="J67" s="200">
        <f>J130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150"/>
      <c r="J68" s="43"/>
      <c r="K68" s="4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179"/>
      <c r="J69" s="63"/>
      <c r="K69" s="6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182"/>
      <c r="J73" s="65"/>
      <c r="K73" s="65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5" t="s">
        <v>265</v>
      </c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83" t="str">
        <f>E7</f>
        <v>Revitalizace Jižního náměstí</v>
      </c>
      <c r="F77" s="34"/>
      <c r="G77" s="34"/>
      <c r="H77" s="34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1" customFormat="1" ht="12" customHeight="1">
      <c r="B78" s="23"/>
      <c r="C78" s="34" t="s">
        <v>220</v>
      </c>
      <c r="D78" s="24"/>
      <c r="E78" s="24"/>
      <c r="F78" s="24"/>
      <c r="G78" s="24"/>
      <c r="H78" s="24"/>
      <c r="I78" s="141"/>
      <c r="J78" s="24"/>
      <c r="K78" s="24"/>
      <c r="L78" s="22"/>
    </row>
    <row r="79" s="2" customFormat="1" ht="16.5" customHeight="1">
      <c r="A79" s="41"/>
      <c r="B79" s="42"/>
      <c r="C79" s="43"/>
      <c r="D79" s="43"/>
      <c r="E79" s="183" t="s">
        <v>4030</v>
      </c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228</v>
      </c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72" t="str">
        <f>E11</f>
        <v>60e - Sanace zemní pláně</v>
      </c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22</v>
      </c>
      <c r="D83" s="43"/>
      <c r="E83" s="43"/>
      <c r="F83" s="29" t="str">
        <f>F14</f>
        <v>Praha 14</v>
      </c>
      <c r="G83" s="43"/>
      <c r="H83" s="43"/>
      <c r="I83" s="153" t="s">
        <v>24</v>
      </c>
      <c r="J83" s="75" t="str">
        <f>IF(J14="","",J14)</f>
        <v>17. 10. 2019</v>
      </c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6.96" customHeight="1">
      <c r="A84" s="41"/>
      <c r="B84" s="42"/>
      <c r="C84" s="43"/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27.9" customHeight="1">
      <c r="A85" s="41"/>
      <c r="B85" s="42"/>
      <c r="C85" s="34" t="s">
        <v>30</v>
      </c>
      <c r="D85" s="43"/>
      <c r="E85" s="43"/>
      <c r="F85" s="29" t="str">
        <f>E17</f>
        <v>TSK hl. m. Prahy a.s.</v>
      </c>
      <c r="G85" s="43"/>
      <c r="H85" s="43"/>
      <c r="I85" s="153" t="s">
        <v>38</v>
      </c>
      <c r="J85" s="39" t="str">
        <f>E23</f>
        <v>d plus projektová a inženýrská a.s.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5.15" customHeight="1">
      <c r="A86" s="41"/>
      <c r="B86" s="42"/>
      <c r="C86" s="34" t="s">
        <v>36</v>
      </c>
      <c r="D86" s="43"/>
      <c r="E86" s="43"/>
      <c r="F86" s="29" t="str">
        <f>IF(E20="","",E20)</f>
        <v>Vyplň údaj</v>
      </c>
      <c r="G86" s="43"/>
      <c r="H86" s="43"/>
      <c r="I86" s="153" t="s">
        <v>43</v>
      </c>
      <c r="J86" s="39" t="str">
        <f>E26</f>
        <v xml:space="preserve"> 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0.32" customHeight="1">
      <c r="A87" s="41"/>
      <c r="B87" s="42"/>
      <c r="C87" s="43"/>
      <c r="D87" s="43"/>
      <c r="E87" s="43"/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11" customFormat="1" ht="29.28" customHeight="1">
      <c r="A88" s="202"/>
      <c r="B88" s="203"/>
      <c r="C88" s="204" t="s">
        <v>266</v>
      </c>
      <c r="D88" s="205" t="s">
        <v>67</v>
      </c>
      <c r="E88" s="205" t="s">
        <v>63</v>
      </c>
      <c r="F88" s="205" t="s">
        <v>64</v>
      </c>
      <c r="G88" s="205" t="s">
        <v>267</v>
      </c>
      <c r="H88" s="205" t="s">
        <v>268</v>
      </c>
      <c r="I88" s="206" t="s">
        <v>269</v>
      </c>
      <c r="J88" s="205" t="s">
        <v>239</v>
      </c>
      <c r="K88" s="207" t="s">
        <v>270</v>
      </c>
      <c r="L88" s="208"/>
      <c r="M88" s="95" t="s">
        <v>44</v>
      </c>
      <c r="N88" s="96" t="s">
        <v>52</v>
      </c>
      <c r="O88" s="96" t="s">
        <v>271</v>
      </c>
      <c r="P88" s="96" t="s">
        <v>272</v>
      </c>
      <c r="Q88" s="96" t="s">
        <v>273</v>
      </c>
      <c r="R88" s="96" t="s">
        <v>274</v>
      </c>
      <c r="S88" s="96" t="s">
        <v>275</v>
      </c>
      <c r="T88" s="97" t="s">
        <v>276</v>
      </c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</row>
    <row r="89" s="2" customFormat="1" ht="22.8" customHeight="1">
      <c r="A89" s="41"/>
      <c r="B89" s="42"/>
      <c r="C89" s="102" t="s">
        <v>277</v>
      </c>
      <c r="D89" s="43"/>
      <c r="E89" s="43"/>
      <c r="F89" s="43"/>
      <c r="G89" s="43"/>
      <c r="H89" s="43"/>
      <c r="I89" s="150"/>
      <c r="J89" s="209">
        <f>BK89</f>
        <v>0</v>
      </c>
      <c r="K89" s="43"/>
      <c r="L89" s="47"/>
      <c r="M89" s="98"/>
      <c r="N89" s="210"/>
      <c r="O89" s="99"/>
      <c r="P89" s="211">
        <f>P90</f>
        <v>0</v>
      </c>
      <c r="Q89" s="99"/>
      <c r="R89" s="211">
        <f>R90</f>
        <v>3321.4218375</v>
      </c>
      <c r="S89" s="99"/>
      <c r="T89" s="212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240</v>
      </c>
      <c r="BK89" s="213">
        <f>BK90</f>
        <v>0</v>
      </c>
    </row>
    <row r="90" s="12" customFormat="1" ht="25.92" customHeight="1">
      <c r="A90" s="12"/>
      <c r="B90" s="214"/>
      <c r="C90" s="215"/>
      <c r="D90" s="216" t="s">
        <v>81</v>
      </c>
      <c r="E90" s="217" t="s">
        <v>278</v>
      </c>
      <c r="F90" s="217" t="s">
        <v>4592</v>
      </c>
      <c r="G90" s="215"/>
      <c r="H90" s="215"/>
      <c r="I90" s="218"/>
      <c r="J90" s="219">
        <f>BK90</f>
        <v>0</v>
      </c>
      <c r="K90" s="215"/>
      <c r="L90" s="220"/>
      <c r="M90" s="221"/>
      <c r="N90" s="222"/>
      <c r="O90" s="222"/>
      <c r="P90" s="223">
        <f>P91+P120+P130</f>
        <v>0</v>
      </c>
      <c r="Q90" s="222"/>
      <c r="R90" s="223">
        <f>R91+R120+R130</f>
        <v>3321.4218375</v>
      </c>
      <c r="S90" s="222"/>
      <c r="T90" s="224">
        <f>T91+T120+T130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89</v>
      </c>
      <c r="AT90" s="226" t="s">
        <v>81</v>
      </c>
      <c r="AU90" s="226" t="s">
        <v>82</v>
      </c>
      <c r="AY90" s="225" t="s">
        <v>280</v>
      </c>
      <c r="BK90" s="227">
        <f>BK91+BK120+BK130</f>
        <v>0</v>
      </c>
    </row>
    <row r="91" s="12" customFormat="1" ht="22.8" customHeight="1">
      <c r="A91" s="12"/>
      <c r="B91" s="214"/>
      <c r="C91" s="215"/>
      <c r="D91" s="216" t="s">
        <v>81</v>
      </c>
      <c r="E91" s="228" t="s">
        <v>89</v>
      </c>
      <c r="F91" s="228" t="s">
        <v>4593</v>
      </c>
      <c r="G91" s="215"/>
      <c r="H91" s="215"/>
      <c r="I91" s="218"/>
      <c r="J91" s="229">
        <f>BK91</f>
        <v>0</v>
      </c>
      <c r="K91" s="215"/>
      <c r="L91" s="220"/>
      <c r="M91" s="221"/>
      <c r="N91" s="222"/>
      <c r="O91" s="222"/>
      <c r="P91" s="223">
        <f>SUM(P92:P119)</f>
        <v>0</v>
      </c>
      <c r="Q91" s="222"/>
      <c r="R91" s="223">
        <f>SUM(R92:R119)</f>
        <v>3317.625</v>
      </c>
      <c r="S91" s="222"/>
      <c r="T91" s="224">
        <f>SUM(T92:T119)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5" t="s">
        <v>89</v>
      </c>
      <c r="AT91" s="226" t="s">
        <v>81</v>
      </c>
      <c r="AU91" s="226" t="s">
        <v>89</v>
      </c>
      <c r="AY91" s="225" t="s">
        <v>280</v>
      </c>
      <c r="BK91" s="227">
        <f>SUM(BK92:BK119)</f>
        <v>0</v>
      </c>
    </row>
    <row r="92" s="2" customFormat="1" ht="36" customHeight="1">
      <c r="A92" s="41"/>
      <c r="B92" s="42"/>
      <c r="C92" s="230" t="s">
        <v>89</v>
      </c>
      <c r="D92" s="230" t="s">
        <v>282</v>
      </c>
      <c r="E92" s="231" t="s">
        <v>2743</v>
      </c>
      <c r="F92" s="232" t="s">
        <v>2744</v>
      </c>
      <c r="G92" s="233" t="s">
        <v>235</v>
      </c>
      <c r="H92" s="234">
        <v>516.07500000000005</v>
      </c>
      <c r="I92" s="235"/>
      <c r="J92" s="236">
        <f>ROUND(I92*H92,2)</f>
        <v>0</v>
      </c>
      <c r="K92" s="232" t="s">
        <v>285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286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286</v>
      </c>
      <c r="BM92" s="241" t="s">
        <v>4594</v>
      </c>
    </row>
    <row r="93" s="13" customFormat="1">
      <c r="A93" s="13"/>
      <c r="B93" s="243"/>
      <c r="C93" s="244"/>
      <c r="D93" s="245" t="s">
        <v>288</v>
      </c>
      <c r="E93" s="246" t="s">
        <v>44</v>
      </c>
      <c r="F93" s="247" t="s">
        <v>4595</v>
      </c>
      <c r="G93" s="244"/>
      <c r="H93" s="248">
        <v>516.07500000000005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288</v>
      </c>
      <c r="AU93" s="254" t="s">
        <v>91</v>
      </c>
      <c r="AV93" s="13" t="s">
        <v>91</v>
      </c>
      <c r="AW93" s="13" t="s">
        <v>42</v>
      </c>
      <c r="AX93" s="13" t="s">
        <v>89</v>
      </c>
      <c r="AY93" s="254" t="s">
        <v>280</v>
      </c>
    </row>
    <row r="94" s="2" customFormat="1" ht="48" customHeight="1">
      <c r="A94" s="41"/>
      <c r="B94" s="42"/>
      <c r="C94" s="230" t="s">
        <v>91</v>
      </c>
      <c r="D94" s="230" t="s">
        <v>282</v>
      </c>
      <c r="E94" s="231" t="s">
        <v>4596</v>
      </c>
      <c r="F94" s="232" t="s">
        <v>4597</v>
      </c>
      <c r="G94" s="233" t="s">
        <v>235</v>
      </c>
      <c r="H94" s="234">
        <v>1474.5</v>
      </c>
      <c r="I94" s="235"/>
      <c r="J94" s="236">
        <f>ROUND(I94*H94,2)</f>
        <v>0</v>
      </c>
      <c r="K94" s="232" t="s">
        <v>285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286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286</v>
      </c>
      <c r="BM94" s="241" t="s">
        <v>4598</v>
      </c>
    </row>
    <row r="95" s="13" customFormat="1">
      <c r="A95" s="13"/>
      <c r="B95" s="243"/>
      <c r="C95" s="244"/>
      <c r="D95" s="245" t="s">
        <v>288</v>
      </c>
      <c r="E95" s="246" t="s">
        <v>44</v>
      </c>
      <c r="F95" s="247" t="s">
        <v>4264</v>
      </c>
      <c r="G95" s="244"/>
      <c r="H95" s="248">
        <v>1753</v>
      </c>
      <c r="I95" s="249"/>
      <c r="J95" s="244"/>
      <c r="K95" s="244"/>
      <c r="L95" s="250"/>
      <c r="M95" s="251"/>
      <c r="N95" s="252"/>
      <c r="O95" s="252"/>
      <c r="P95" s="252"/>
      <c r="Q95" s="252"/>
      <c r="R95" s="252"/>
      <c r="S95" s="252"/>
      <c r="T95" s="25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54" t="s">
        <v>288</v>
      </c>
      <c r="AU95" s="254" t="s">
        <v>91</v>
      </c>
      <c r="AV95" s="13" t="s">
        <v>91</v>
      </c>
      <c r="AW95" s="13" t="s">
        <v>42</v>
      </c>
      <c r="AX95" s="13" t="s">
        <v>82</v>
      </c>
      <c r="AY95" s="254" t="s">
        <v>280</v>
      </c>
    </row>
    <row r="96" s="13" customFormat="1">
      <c r="A96" s="13"/>
      <c r="B96" s="243"/>
      <c r="C96" s="244"/>
      <c r="D96" s="245" t="s">
        <v>288</v>
      </c>
      <c r="E96" s="246" t="s">
        <v>44</v>
      </c>
      <c r="F96" s="247" t="s">
        <v>4271</v>
      </c>
      <c r="G96" s="244"/>
      <c r="H96" s="248">
        <v>2845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42</v>
      </c>
      <c r="AX96" s="13" t="s">
        <v>82</v>
      </c>
      <c r="AY96" s="254" t="s">
        <v>280</v>
      </c>
    </row>
    <row r="97" s="13" customFormat="1">
      <c r="A97" s="13"/>
      <c r="B97" s="243"/>
      <c r="C97" s="244"/>
      <c r="D97" s="245" t="s">
        <v>288</v>
      </c>
      <c r="E97" s="246" t="s">
        <v>44</v>
      </c>
      <c r="F97" s="247" t="s">
        <v>4267</v>
      </c>
      <c r="G97" s="244"/>
      <c r="H97" s="248">
        <v>317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42</v>
      </c>
      <c r="AX97" s="13" t="s">
        <v>82</v>
      </c>
      <c r="AY97" s="254" t="s">
        <v>280</v>
      </c>
    </row>
    <row r="98" s="14" customFormat="1">
      <c r="A98" s="14"/>
      <c r="B98" s="255"/>
      <c r="C98" s="256"/>
      <c r="D98" s="245" t="s">
        <v>288</v>
      </c>
      <c r="E98" s="257" t="s">
        <v>4580</v>
      </c>
      <c r="F98" s="258" t="s">
        <v>292</v>
      </c>
      <c r="G98" s="256"/>
      <c r="H98" s="259">
        <v>4915</v>
      </c>
      <c r="I98" s="260"/>
      <c r="J98" s="256"/>
      <c r="K98" s="256"/>
      <c r="L98" s="261"/>
      <c r="M98" s="262"/>
      <c r="N98" s="263"/>
      <c r="O98" s="263"/>
      <c r="P98" s="263"/>
      <c r="Q98" s="263"/>
      <c r="R98" s="263"/>
      <c r="S98" s="263"/>
      <c r="T98" s="26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5" t="s">
        <v>288</v>
      </c>
      <c r="AU98" s="265" t="s">
        <v>91</v>
      </c>
      <c r="AV98" s="14" t="s">
        <v>286</v>
      </c>
      <c r="AW98" s="14" t="s">
        <v>42</v>
      </c>
      <c r="AX98" s="14" t="s">
        <v>82</v>
      </c>
      <c r="AY98" s="265" t="s">
        <v>280</v>
      </c>
    </row>
    <row r="99" s="13" customFormat="1">
      <c r="A99" s="13"/>
      <c r="B99" s="243"/>
      <c r="C99" s="244"/>
      <c r="D99" s="245" t="s">
        <v>288</v>
      </c>
      <c r="E99" s="246" t="s">
        <v>4583</v>
      </c>
      <c r="F99" s="247" t="s">
        <v>4599</v>
      </c>
      <c r="G99" s="244"/>
      <c r="H99" s="248">
        <v>1474.5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42</v>
      </c>
      <c r="AX99" s="13" t="s">
        <v>89</v>
      </c>
      <c r="AY99" s="254" t="s">
        <v>280</v>
      </c>
    </row>
    <row r="100" s="2" customFormat="1" ht="60" customHeight="1">
      <c r="A100" s="41"/>
      <c r="B100" s="42"/>
      <c r="C100" s="230" t="s">
        <v>297</v>
      </c>
      <c r="D100" s="230" t="s">
        <v>282</v>
      </c>
      <c r="E100" s="231" t="s">
        <v>4600</v>
      </c>
      <c r="F100" s="232" t="s">
        <v>4601</v>
      </c>
      <c r="G100" s="233" t="s">
        <v>235</v>
      </c>
      <c r="H100" s="234">
        <v>737.25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4602</v>
      </c>
    </row>
    <row r="101" s="13" customFormat="1">
      <c r="A101" s="13"/>
      <c r="B101" s="243"/>
      <c r="C101" s="244"/>
      <c r="D101" s="245" t="s">
        <v>288</v>
      </c>
      <c r="E101" s="246" t="s">
        <v>44</v>
      </c>
      <c r="F101" s="247" t="s">
        <v>4603</v>
      </c>
      <c r="G101" s="244"/>
      <c r="H101" s="248">
        <v>737.25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42</v>
      </c>
      <c r="AX101" s="13" t="s">
        <v>89</v>
      </c>
      <c r="AY101" s="254" t="s">
        <v>280</v>
      </c>
    </row>
    <row r="102" s="2" customFormat="1" ht="60" customHeight="1">
      <c r="A102" s="41"/>
      <c r="B102" s="42"/>
      <c r="C102" s="230" t="s">
        <v>286</v>
      </c>
      <c r="D102" s="230" t="s">
        <v>282</v>
      </c>
      <c r="E102" s="231" t="s">
        <v>298</v>
      </c>
      <c r="F102" s="232" t="s">
        <v>299</v>
      </c>
      <c r="G102" s="233" t="s">
        <v>235</v>
      </c>
      <c r="H102" s="234">
        <v>2949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4604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4605</v>
      </c>
      <c r="G103" s="244"/>
      <c r="H103" s="248">
        <v>1474.5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82</v>
      </c>
      <c r="AY103" s="254" t="s">
        <v>280</v>
      </c>
    </row>
    <row r="104" s="13" customFormat="1">
      <c r="A104" s="13"/>
      <c r="B104" s="243"/>
      <c r="C104" s="244"/>
      <c r="D104" s="245" t="s">
        <v>288</v>
      </c>
      <c r="E104" s="246" t="s">
        <v>44</v>
      </c>
      <c r="F104" s="247" t="s">
        <v>4606</v>
      </c>
      <c r="G104" s="244"/>
      <c r="H104" s="248">
        <v>1474.5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42</v>
      </c>
      <c r="AX104" s="13" t="s">
        <v>82</v>
      </c>
      <c r="AY104" s="254" t="s">
        <v>280</v>
      </c>
    </row>
    <row r="105" s="14" customFormat="1">
      <c r="A105" s="14"/>
      <c r="B105" s="255"/>
      <c r="C105" s="256"/>
      <c r="D105" s="245" t="s">
        <v>288</v>
      </c>
      <c r="E105" s="257" t="s">
        <v>44</v>
      </c>
      <c r="F105" s="258" t="s">
        <v>292</v>
      </c>
      <c r="G105" s="256"/>
      <c r="H105" s="259">
        <v>2949</v>
      </c>
      <c r="I105" s="260"/>
      <c r="J105" s="256"/>
      <c r="K105" s="256"/>
      <c r="L105" s="261"/>
      <c r="M105" s="262"/>
      <c r="N105" s="263"/>
      <c r="O105" s="263"/>
      <c r="P105" s="263"/>
      <c r="Q105" s="263"/>
      <c r="R105" s="263"/>
      <c r="S105" s="263"/>
      <c r="T105" s="26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5" t="s">
        <v>288</v>
      </c>
      <c r="AU105" s="265" t="s">
        <v>91</v>
      </c>
      <c r="AV105" s="14" t="s">
        <v>286</v>
      </c>
      <c r="AW105" s="14" t="s">
        <v>42</v>
      </c>
      <c r="AX105" s="14" t="s">
        <v>89</v>
      </c>
      <c r="AY105" s="265" t="s">
        <v>280</v>
      </c>
    </row>
    <row r="106" s="2" customFormat="1" ht="60" customHeight="1">
      <c r="A106" s="41"/>
      <c r="B106" s="42"/>
      <c r="C106" s="230" t="s">
        <v>307</v>
      </c>
      <c r="D106" s="230" t="s">
        <v>282</v>
      </c>
      <c r="E106" s="231" t="s">
        <v>303</v>
      </c>
      <c r="F106" s="232" t="s">
        <v>304</v>
      </c>
      <c r="G106" s="233" t="s">
        <v>235</v>
      </c>
      <c r="H106" s="234">
        <v>29490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4607</v>
      </c>
    </row>
    <row r="107" s="13" customFormat="1">
      <c r="A107" s="13"/>
      <c r="B107" s="243"/>
      <c r="C107" s="244"/>
      <c r="D107" s="245" t="s">
        <v>288</v>
      </c>
      <c r="E107" s="244"/>
      <c r="F107" s="247" t="s">
        <v>4608</v>
      </c>
      <c r="G107" s="244"/>
      <c r="H107" s="248">
        <v>29490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</v>
      </c>
      <c r="AX107" s="13" t="s">
        <v>89</v>
      </c>
      <c r="AY107" s="254" t="s">
        <v>280</v>
      </c>
    </row>
    <row r="108" s="2" customFormat="1" ht="36" customHeight="1">
      <c r="A108" s="41"/>
      <c r="B108" s="42"/>
      <c r="C108" s="230" t="s">
        <v>311</v>
      </c>
      <c r="D108" s="230" t="s">
        <v>282</v>
      </c>
      <c r="E108" s="231" t="s">
        <v>2553</v>
      </c>
      <c r="F108" s="232" t="s">
        <v>2554</v>
      </c>
      <c r="G108" s="233" t="s">
        <v>235</v>
      </c>
      <c r="H108" s="234">
        <v>1474.5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4609</v>
      </c>
    </row>
    <row r="109" s="13" customFormat="1">
      <c r="A109" s="13"/>
      <c r="B109" s="243"/>
      <c r="C109" s="244"/>
      <c r="D109" s="245" t="s">
        <v>288</v>
      </c>
      <c r="E109" s="246" t="s">
        <v>44</v>
      </c>
      <c r="F109" s="247" t="s">
        <v>4583</v>
      </c>
      <c r="G109" s="244"/>
      <c r="H109" s="248">
        <v>1474.5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42</v>
      </c>
      <c r="AX109" s="13" t="s">
        <v>89</v>
      </c>
      <c r="AY109" s="254" t="s">
        <v>280</v>
      </c>
    </row>
    <row r="110" s="2" customFormat="1" ht="48" customHeight="1">
      <c r="A110" s="41"/>
      <c r="B110" s="42"/>
      <c r="C110" s="230" t="s">
        <v>316</v>
      </c>
      <c r="D110" s="230" t="s">
        <v>282</v>
      </c>
      <c r="E110" s="231" t="s">
        <v>4610</v>
      </c>
      <c r="F110" s="232" t="s">
        <v>4611</v>
      </c>
      <c r="G110" s="233" t="s">
        <v>235</v>
      </c>
      <c r="H110" s="234">
        <v>1474.5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4612</v>
      </c>
    </row>
    <row r="111" s="13" customFormat="1">
      <c r="A111" s="13"/>
      <c r="B111" s="243"/>
      <c r="C111" s="244"/>
      <c r="D111" s="245" t="s">
        <v>288</v>
      </c>
      <c r="E111" s="246" t="s">
        <v>4586</v>
      </c>
      <c r="F111" s="247" t="s">
        <v>4599</v>
      </c>
      <c r="G111" s="244"/>
      <c r="H111" s="248">
        <v>1474.5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42</v>
      </c>
      <c r="AX111" s="13" t="s">
        <v>89</v>
      </c>
      <c r="AY111" s="254" t="s">
        <v>280</v>
      </c>
    </row>
    <row r="112" s="2" customFormat="1" ht="16.5" customHeight="1">
      <c r="A112" s="41"/>
      <c r="B112" s="42"/>
      <c r="C112" s="266" t="s">
        <v>323</v>
      </c>
      <c r="D112" s="266" t="s">
        <v>329</v>
      </c>
      <c r="E112" s="267" t="s">
        <v>4613</v>
      </c>
      <c r="F112" s="268" t="s">
        <v>4614</v>
      </c>
      <c r="G112" s="269" t="s">
        <v>319</v>
      </c>
      <c r="H112" s="270">
        <v>3317.625</v>
      </c>
      <c r="I112" s="271"/>
      <c r="J112" s="272">
        <f>ROUND(I112*H112,2)</f>
        <v>0</v>
      </c>
      <c r="K112" s="268" t="s">
        <v>285</v>
      </c>
      <c r="L112" s="273"/>
      <c r="M112" s="274" t="s">
        <v>44</v>
      </c>
      <c r="N112" s="275" t="s">
        <v>53</v>
      </c>
      <c r="O112" s="87"/>
      <c r="P112" s="239">
        <f>O112*H112</f>
        <v>0</v>
      </c>
      <c r="Q112" s="239">
        <v>1</v>
      </c>
      <c r="R112" s="239">
        <f>Q112*H112</f>
        <v>3317.625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323</v>
      </c>
      <c r="AT112" s="241" t="s">
        <v>329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4615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4616</v>
      </c>
      <c r="G113" s="244"/>
      <c r="H113" s="248">
        <v>3317.625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89</v>
      </c>
      <c r="AY113" s="254" t="s">
        <v>280</v>
      </c>
    </row>
    <row r="114" s="2" customFormat="1" ht="16.5" customHeight="1">
      <c r="A114" s="41"/>
      <c r="B114" s="42"/>
      <c r="C114" s="230" t="s">
        <v>328</v>
      </c>
      <c r="D114" s="230" t="s">
        <v>282</v>
      </c>
      <c r="E114" s="231" t="s">
        <v>312</v>
      </c>
      <c r="F114" s="232" t="s">
        <v>313</v>
      </c>
      <c r="G114" s="233" t="s">
        <v>235</v>
      </c>
      <c r="H114" s="234">
        <v>1474.5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286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286</v>
      </c>
      <c r="BM114" s="241" t="s">
        <v>4617</v>
      </c>
    </row>
    <row r="115" s="13" customFormat="1">
      <c r="A115" s="13"/>
      <c r="B115" s="243"/>
      <c r="C115" s="244"/>
      <c r="D115" s="245" t="s">
        <v>288</v>
      </c>
      <c r="E115" s="246" t="s">
        <v>44</v>
      </c>
      <c r="F115" s="247" t="s">
        <v>4583</v>
      </c>
      <c r="G115" s="244"/>
      <c r="H115" s="248">
        <v>1474.5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42</v>
      </c>
      <c r="AX115" s="13" t="s">
        <v>89</v>
      </c>
      <c r="AY115" s="254" t="s">
        <v>280</v>
      </c>
    </row>
    <row r="116" s="2" customFormat="1" ht="36" customHeight="1">
      <c r="A116" s="41"/>
      <c r="B116" s="42"/>
      <c r="C116" s="230" t="s">
        <v>335</v>
      </c>
      <c r="D116" s="230" t="s">
        <v>282</v>
      </c>
      <c r="E116" s="231" t="s">
        <v>317</v>
      </c>
      <c r="F116" s="232" t="s">
        <v>318</v>
      </c>
      <c r="G116" s="233" t="s">
        <v>319</v>
      </c>
      <c r="H116" s="234">
        <v>2801.5500000000002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4618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4619</v>
      </c>
      <c r="G117" s="244"/>
      <c r="H117" s="248">
        <v>2801.5500000000002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89</v>
      </c>
      <c r="AY117" s="254" t="s">
        <v>280</v>
      </c>
    </row>
    <row r="118" s="2" customFormat="1" ht="24" customHeight="1">
      <c r="A118" s="41"/>
      <c r="B118" s="42"/>
      <c r="C118" s="230" t="s">
        <v>341</v>
      </c>
      <c r="D118" s="230" t="s">
        <v>282</v>
      </c>
      <c r="E118" s="231" t="s">
        <v>4620</v>
      </c>
      <c r="F118" s="232" t="s">
        <v>4621</v>
      </c>
      <c r="G118" s="233" t="s">
        <v>201</v>
      </c>
      <c r="H118" s="234">
        <v>4915</v>
      </c>
      <c r="I118" s="235"/>
      <c r="J118" s="236">
        <f>ROUND(I118*H118,2)</f>
        <v>0</v>
      </c>
      <c r="K118" s="232" t="s">
        <v>285</v>
      </c>
      <c r="L118" s="47"/>
      <c r="M118" s="237" t="s">
        <v>44</v>
      </c>
      <c r="N118" s="238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286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286</v>
      </c>
      <c r="BM118" s="241" t="s">
        <v>4622</v>
      </c>
    </row>
    <row r="119" s="13" customFormat="1">
      <c r="A119" s="13"/>
      <c r="B119" s="243"/>
      <c r="C119" s="244"/>
      <c r="D119" s="245" t="s">
        <v>288</v>
      </c>
      <c r="E119" s="246" t="s">
        <v>44</v>
      </c>
      <c r="F119" s="247" t="s">
        <v>4580</v>
      </c>
      <c r="G119" s="244"/>
      <c r="H119" s="248">
        <v>4915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91</v>
      </c>
      <c r="AV119" s="13" t="s">
        <v>91</v>
      </c>
      <c r="AW119" s="13" t="s">
        <v>42</v>
      </c>
      <c r="AX119" s="13" t="s">
        <v>89</v>
      </c>
      <c r="AY119" s="254" t="s">
        <v>280</v>
      </c>
    </row>
    <row r="120" s="12" customFormat="1" ht="22.8" customHeight="1">
      <c r="A120" s="12"/>
      <c r="B120" s="214"/>
      <c r="C120" s="215"/>
      <c r="D120" s="216" t="s">
        <v>81</v>
      </c>
      <c r="E120" s="228" t="s">
        <v>91</v>
      </c>
      <c r="F120" s="228" t="s">
        <v>4623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SUM(P121:P129)</f>
        <v>0</v>
      </c>
      <c r="Q120" s="222"/>
      <c r="R120" s="223">
        <f>SUM(R121:R129)</f>
        <v>3.7968375000000001</v>
      </c>
      <c r="S120" s="222"/>
      <c r="T120" s="224">
        <f>SUM(T121:T129)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89</v>
      </c>
      <c r="AT120" s="226" t="s">
        <v>81</v>
      </c>
      <c r="AU120" s="226" t="s">
        <v>89</v>
      </c>
      <c r="AY120" s="225" t="s">
        <v>280</v>
      </c>
      <c r="BK120" s="227">
        <f>SUM(BK121:BK129)</f>
        <v>0</v>
      </c>
    </row>
    <row r="121" s="2" customFormat="1" ht="24" customHeight="1">
      <c r="A121" s="41"/>
      <c r="B121" s="42"/>
      <c r="C121" s="230" t="s">
        <v>347</v>
      </c>
      <c r="D121" s="230" t="s">
        <v>282</v>
      </c>
      <c r="E121" s="231" t="s">
        <v>4624</v>
      </c>
      <c r="F121" s="232" t="s">
        <v>4625</v>
      </c>
      <c r="G121" s="233" t="s">
        <v>201</v>
      </c>
      <c r="H121" s="234">
        <v>4915</v>
      </c>
      <c r="I121" s="235"/>
      <c r="J121" s="236">
        <f>ROUND(I121*H121,2)</f>
        <v>0</v>
      </c>
      <c r="K121" s="232" t="s">
        <v>285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286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286</v>
      </c>
      <c r="BM121" s="241" t="s">
        <v>4626</v>
      </c>
    </row>
    <row r="122" s="13" customFormat="1">
      <c r="A122" s="13"/>
      <c r="B122" s="243"/>
      <c r="C122" s="244"/>
      <c r="D122" s="245" t="s">
        <v>288</v>
      </c>
      <c r="E122" s="246" t="s">
        <v>44</v>
      </c>
      <c r="F122" s="247" t="s">
        <v>4580</v>
      </c>
      <c r="G122" s="244"/>
      <c r="H122" s="248">
        <v>4915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42</v>
      </c>
      <c r="AX122" s="13" t="s">
        <v>89</v>
      </c>
      <c r="AY122" s="254" t="s">
        <v>280</v>
      </c>
    </row>
    <row r="123" s="2" customFormat="1" ht="16.5" customHeight="1">
      <c r="A123" s="41"/>
      <c r="B123" s="42"/>
      <c r="C123" s="266" t="s">
        <v>356</v>
      </c>
      <c r="D123" s="266" t="s">
        <v>329</v>
      </c>
      <c r="E123" s="267" t="s">
        <v>4627</v>
      </c>
      <c r="F123" s="268" t="s">
        <v>4628</v>
      </c>
      <c r="G123" s="269" t="s">
        <v>201</v>
      </c>
      <c r="H123" s="270">
        <v>5652.25</v>
      </c>
      <c r="I123" s="271"/>
      <c r="J123" s="272">
        <f>ROUND(I123*H123,2)</f>
        <v>0</v>
      </c>
      <c r="K123" s="268" t="s">
        <v>285</v>
      </c>
      <c r="L123" s="273"/>
      <c r="M123" s="274" t="s">
        <v>44</v>
      </c>
      <c r="N123" s="275" t="s">
        <v>53</v>
      </c>
      <c r="O123" s="87"/>
      <c r="P123" s="239">
        <f>O123*H123</f>
        <v>0</v>
      </c>
      <c r="Q123" s="239">
        <v>0.00032000000000000003</v>
      </c>
      <c r="R123" s="239">
        <f>Q123*H123</f>
        <v>1.8087200000000001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323</v>
      </c>
      <c r="AT123" s="241" t="s">
        <v>329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4629</v>
      </c>
    </row>
    <row r="124" s="13" customFormat="1">
      <c r="A124" s="13"/>
      <c r="B124" s="243"/>
      <c r="C124" s="244"/>
      <c r="D124" s="245" t="s">
        <v>288</v>
      </c>
      <c r="E124" s="244"/>
      <c r="F124" s="247" t="s">
        <v>4630</v>
      </c>
      <c r="G124" s="244"/>
      <c r="H124" s="248">
        <v>5652.25</v>
      </c>
      <c r="I124" s="249"/>
      <c r="J124" s="244"/>
      <c r="K124" s="244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91</v>
      </c>
      <c r="AV124" s="13" t="s">
        <v>91</v>
      </c>
      <c r="AW124" s="13" t="s">
        <v>4</v>
      </c>
      <c r="AX124" s="13" t="s">
        <v>89</v>
      </c>
      <c r="AY124" s="254" t="s">
        <v>280</v>
      </c>
    </row>
    <row r="125" s="2" customFormat="1" ht="16.5" customHeight="1">
      <c r="A125" s="41"/>
      <c r="B125" s="42"/>
      <c r="C125" s="266" t="s">
        <v>363</v>
      </c>
      <c r="D125" s="266" t="s">
        <v>329</v>
      </c>
      <c r="E125" s="267" t="s">
        <v>4631</v>
      </c>
      <c r="F125" s="268" t="s">
        <v>4632</v>
      </c>
      <c r="G125" s="269" t="s">
        <v>3289</v>
      </c>
      <c r="H125" s="270">
        <v>165</v>
      </c>
      <c r="I125" s="271"/>
      <c r="J125" s="272">
        <f>ROUND(I125*H125,2)</f>
        <v>0</v>
      </c>
      <c r="K125" s="268" t="s">
        <v>285</v>
      </c>
      <c r="L125" s="273"/>
      <c r="M125" s="274" t="s">
        <v>44</v>
      </c>
      <c r="N125" s="275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323</v>
      </c>
      <c r="AT125" s="241" t="s">
        <v>329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286</v>
      </c>
      <c r="BM125" s="241" t="s">
        <v>4633</v>
      </c>
    </row>
    <row r="126" s="2" customFormat="1" ht="36" customHeight="1">
      <c r="A126" s="41"/>
      <c r="B126" s="42"/>
      <c r="C126" s="230" t="s">
        <v>8</v>
      </c>
      <c r="D126" s="230" t="s">
        <v>282</v>
      </c>
      <c r="E126" s="231" t="s">
        <v>4634</v>
      </c>
      <c r="F126" s="232" t="s">
        <v>4635</v>
      </c>
      <c r="G126" s="233" t="s">
        <v>201</v>
      </c>
      <c r="H126" s="234">
        <v>4915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0.00013999999999999999</v>
      </c>
      <c r="R126" s="239">
        <f>Q126*H126</f>
        <v>0.68809999999999993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4636</v>
      </c>
    </row>
    <row r="127" s="13" customFormat="1">
      <c r="A127" s="13"/>
      <c r="B127" s="243"/>
      <c r="C127" s="244"/>
      <c r="D127" s="245" t="s">
        <v>288</v>
      </c>
      <c r="E127" s="246" t="s">
        <v>44</v>
      </c>
      <c r="F127" s="247" t="s">
        <v>4580</v>
      </c>
      <c r="G127" s="244"/>
      <c r="H127" s="248">
        <v>4915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91</v>
      </c>
      <c r="AV127" s="13" t="s">
        <v>91</v>
      </c>
      <c r="AW127" s="13" t="s">
        <v>42</v>
      </c>
      <c r="AX127" s="13" t="s">
        <v>89</v>
      </c>
      <c r="AY127" s="254" t="s">
        <v>280</v>
      </c>
    </row>
    <row r="128" s="2" customFormat="1" ht="24" customHeight="1">
      <c r="A128" s="41"/>
      <c r="B128" s="42"/>
      <c r="C128" s="266" t="s">
        <v>374</v>
      </c>
      <c r="D128" s="266" t="s">
        <v>329</v>
      </c>
      <c r="E128" s="267" t="s">
        <v>4637</v>
      </c>
      <c r="F128" s="268" t="s">
        <v>4638</v>
      </c>
      <c r="G128" s="269" t="s">
        <v>201</v>
      </c>
      <c r="H128" s="270">
        <v>5652.25</v>
      </c>
      <c r="I128" s="271"/>
      <c r="J128" s="272">
        <f>ROUND(I128*H128,2)</f>
        <v>0</v>
      </c>
      <c r="K128" s="268" t="s">
        <v>285</v>
      </c>
      <c r="L128" s="273"/>
      <c r="M128" s="274" t="s">
        <v>44</v>
      </c>
      <c r="N128" s="275" t="s">
        <v>53</v>
      </c>
      <c r="O128" s="87"/>
      <c r="P128" s="239">
        <f>O128*H128</f>
        <v>0</v>
      </c>
      <c r="Q128" s="239">
        <v>0.00023000000000000001</v>
      </c>
      <c r="R128" s="239">
        <f>Q128*H128</f>
        <v>1.3000175000000001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323</v>
      </c>
      <c r="AT128" s="241" t="s">
        <v>329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4639</v>
      </c>
    </row>
    <row r="129" s="13" customFormat="1">
      <c r="A129" s="13"/>
      <c r="B129" s="243"/>
      <c r="C129" s="244"/>
      <c r="D129" s="245" t="s">
        <v>288</v>
      </c>
      <c r="E129" s="244"/>
      <c r="F129" s="247" t="s">
        <v>4630</v>
      </c>
      <c r="G129" s="244"/>
      <c r="H129" s="248">
        <v>5652.25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91</v>
      </c>
      <c r="AV129" s="13" t="s">
        <v>91</v>
      </c>
      <c r="AW129" s="13" t="s">
        <v>4</v>
      </c>
      <c r="AX129" s="13" t="s">
        <v>89</v>
      </c>
      <c r="AY129" s="254" t="s">
        <v>280</v>
      </c>
    </row>
    <row r="130" s="12" customFormat="1" ht="22.8" customHeight="1">
      <c r="A130" s="12"/>
      <c r="B130" s="214"/>
      <c r="C130" s="215"/>
      <c r="D130" s="216" t="s">
        <v>81</v>
      </c>
      <c r="E130" s="228" t="s">
        <v>701</v>
      </c>
      <c r="F130" s="228" t="s">
        <v>702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P131</f>
        <v>0</v>
      </c>
      <c r="Q130" s="222"/>
      <c r="R130" s="223">
        <f>R131</f>
        <v>0</v>
      </c>
      <c r="S130" s="222"/>
      <c r="T130" s="22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89</v>
      </c>
      <c r="AT130" s="226" t="s">
        <v>81</v>
      </c>
      <c r="AU130" s="226" t="s">
        <v>89</v>
      </c>
      <c r="AY130" s="225" t="s">
        <v>280</v>
      </c>
      <c r="BK130" s="227">
        <f>BK131</f>
        <v>0</v>
      </c>
    </row>
    <row r="131" s="2" customFormat="1" ht="36" customHeight="1">
      <c r="A131" s="41"/>
      <c r="B131" s="42"/>
      <c r="C131" s="230" t="s">
        <v>378</v>
      </c>
      <c r="D131" s="230" t="s">
        <v>282</v>
      </c>
      <c r="E131" s="231" t="s">
        <v>4640</v>
      </c>
      <c r="F131" s="232" t="s">
        <v>4641</v>
      </c>
      <c r="G131" s="233" t="s">
        <v>319</v>
      </c>
      <c r="H131" s="234">
        <v>3321.422</v>
      </c>
      <c r="I131" s="235"/>
      <c r="J131" s="236">
        <f>ROUND(I131*H131,2)</f>
        <v>0</v>
      </c>
      <c r="K131" s="232" t="s">
        <v>285</v>
      </c>
      <c r="L131" s="47"/>
      <c r="M131" s="304" t="s">
        <v>44</v>
      </c>
      <c r="N131" s="305" t="s">
        <v>53</v>
      </c>
      <c r="O131" s="306"/>
      <c r="P131" s="307">
        <f>O131*H131</f>
        <v>0</v>
      </c>
      <c r="Q131" s="307">
        <v>0</v>
      </c>
      <c r="R131" s="307">
        <f>Q131*H131</f>
        <v>0</v>
      </c>
      <c r="S131" s="307">
        <v>0</v>
      </c>
      <c r="T131" s="308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4642</v>
      </c>
    </row>
    <row r="132" s="2" customFormat="1" ht="6.96" customHeight="1">
      <c r="A132" s="41"/>
      <c r="B132" s="62"/>
      <c r="C132" s="63"/>
      <c r="D132" s="63"/>
      <c r="E132" s="63"/>
      <c r="F132" s="63"/>
      <c r="G132" s="63"/>
      <c r="H132" s="63"/>
      <c r="I132" s="179"/>
      <c r="J132" s="63"/>
      <c r="K132" s="63"/>
      <c r="L132" s="47"/>
      <c r="M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</sheetData>
  <sheetProtection sheet="1" autoFilter="0" formatColumns="0" formatRows="0" objects="1" scenarios="1" spinCount="100000" saltValue="nN5AfaP8SVLFmGXNKFYya1QbjruXoRpp1M/QUrIyBw+so2ONgfP+gkbJspV3dW6phdCQtZ0LPCNbiXkJtrQH3A==" hashValue="buAN8sbCNv/kQllZeHorHghf/3QrjRYz7RuxeiB+HgxfFJUpb8yWX5zKKvbxkBgV7UrGjHJ/F5Vlw29FlZcxWw==" algorithmName="SHA-512" password="CC35"/>
  <autoFilter ref="C88:K1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195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4643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19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ROUND(J82,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ROUND((SUM(BE82:BE160)),  2)</f>
        <v>0</v>
      </c>
      <c r="G33" s="41"/>
      <c r="H33" s="41"/>
      <c r="I33" s="168">
        <v>0.20999999999999999</v>
      </c>
      <c r="J33" s="167">
        <f>ROUND(((SUM(BE82:BE160))*I33),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ROUND((SUM(BF82:BF160)),  2)</f>
        <v>0</v>
      </c>
      <c r="G34" s="41"/>
      <c r="H34" s="41"/>
      <c r="I34" s="168">
        <v>0.14999999999999999</v>
      </c>
      <c r="J34" s="167">
        <f>ROUND(((SUM(BF82:BF160))*I34),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ROUND((SUM(BG82:BG160)),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ROUND((SUM(BH82:BH160)),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ROUND((SUM(BI82:BI160)),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SO80 - Sadové úpravy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J82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241</v>
      </c>
      <c r="E60" s="192"/>
      <c r="F60" s="192"/>
      <c r="G60" s="192"/>
      <c r="H60" s="192"/>
      <c r="I60" s="193"/>
      <c r="J60" s="194">
        <f>J83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242</v>
      </c>
      <c r="E61" s="198"/>
      <c r="F61" s="198"/>
      <c r="G61" s="198"/>
      <c r="H61" s="198"/>
      <c r="I61" s="199"/>
      <c r="J61" s="200">
        <f>J84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248</v>
      </c>
      <c r="E62" s="198"/>
      <c r="F62" s="198"/>
      <c r="G62" s="198"/>
      <c r="H62" s="198"/>
      <c r="I62" s="199"/>
      <c r="J62" s="200">
        <f>J159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41"/>
      <c r="B63" s="42"/>
      <c r="C63" s="43"/>
      <c r="D63" s="43"/>
      <c r="E63" s="43"/>
      <c r="F63" s="43"/>
      <c r="G63" s="43"/>
      <c r="H63" s="43"/>
      <c r="I63" s="150"/>
      <c r="J63" s="43"/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="2" customFormat="1" ht="6.96" customHeight="1">
      <c r="A64" s="41"/>
      <c r="B64" s="62"/>
      <c r="C64" s="63"/>
      <c r="D64" s="63"/>
      <c r="E64" s="63"/>
      <c r="F64" s="63"/>
      <c r="G64" s="63"/>
      <c r="H64" s="63"/>
      <c r="I64" s="179"/>
      <c r="J64" s="63"/>
      <c r="K64" s="63"/>
      <c r="L64" s="15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="2" customFormat="1" ht="6.96" customHeight="1">
      <c r="A68" s="41"/>
      <c r="B68" s="64"/>
      <c r="C68" s="65"/>
      <c r="D68" s="65"/>
      <c r="E68" s="65"/>
      <c r="F68" s="65"/>
      <c r="G68" s="65"/>
      <c r="H68" s="65"/>
      <c r="I68" s="182"/>
      <c r="J68" s="65"/>
      <c r="K68" s="65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24.96" customHeight="1">
      <c r="A69" s="41"/>
      <c r="B69" s="42"/>
      <c r="C69" s="25" t="s">
        <v>265</v>
      </c>
      <c r="D69" s="43"/>
      <c r="E69" s="43"/>
      <c r="F69" s="43"/>
      <c r="G69" s="43"/>
      <c r="H69" s="43"/>
      <c r="I69" s="150"/>
      <c r="J69" s="43"/>
      <c r="K69" s="4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="2" customFormat="1" ht="6.96" customHeight="1">
      <c r="A70" s="41"/>
      <c r="B70" s="42"/>
      <c r="C70" s="43"/>
      <c r="D70" s="43"/>
      <c r="E70" s="43"/>
      <c r="F70" s="43"/>
      <c r="G70" s="43"/>
      <c r="H70" s="43"/>
      <c r="I70" s="150"/>
      <c r="J70" s="43"/>
      <c r="K70" s="4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12" customHeight="1">
      <c r="A71" s="41"/>
      <c r="B71" s="42"/>
      <c r="C71" s="34" t="s">
        <v>16</v>
      </c>
      <c r="D71" s="43"/>
      <c r="E71" s="43"/>
      <c r="F71" s="43"/>
      <c r="G71" s="43"/>
      <c r="H71" s="43"/>
      <c r="I71" s="150"/>
      <c r="J71" s="43"/>
      <c r="K71" s="4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16.5" customHeight="1">
      <c r="A72" s="41"/>
      <c r="B72" s="42"/>
      <c r="C72" s="43"/>
      <c r="D72" s="43"/>
      <c r="E72" s="183" t="str">
        <f>E7</f>
        <v>Revitalizace Jižního náměstí</v>
      </c>
      <c r="F72" s="34"/>
      <c r="G72" s="34"/>
      <c r="H72" s="34"/>
      <c r="I72" s="150"/>
      <c r="J72" s="43"/>
      <c r="K72" s="4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12" customHeight="1">
      <c r="A73" s="41"/>
      <c r="B73" s="42"/>
      <c r="C73" s="34" t="s">
        <v>220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16.5" customHeight="1">
      <c r="A74" s="41"/>
      <c r="B74" s="42"/>
      <c r="C74" s="43"/>
      <c r="D74" s="43"/>
      <c r="E74" s="72" t="str">
        <f>E9</f>
        <v>SO80 - Sadové úpravy</v>
      </c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4" t="s">
        <v>22</v>
      </c>
      <c r="D76" s="43"/>
      <c r="E76" s="43"/>
      <c r="F76" s="29" t="str">
        <f>F12</f>
        <v>Praha 14</v>
      </c>
      <c r="G76" s="43"/>
      <c r="H76" s="43"/>
      <c r="I76" s="153" t="s">
        <v>24</v>
      </c>
      <c r="J76" s="75" t="str">
        <f>IF(J12="","",J12)</f>
        <v>17. 10. 2019</v>
      </c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27.9" customHeight="1">
      <c r="A78" s="41"/>
      <c r="B78" s="42"/>
      <c r="C78" s="34" t="s">
        <v>30</v>
      </c>
      <c r="D78" s="43"/>
      <c r="E78" s="43"/>
      <c r="F78" s="29" t="str">
        <f>E15</f>
        <v>TSK hl. m. Prahy a.s.</v>
      </c>
      <c r="G78" s="43"/>
      <c r="H78" s="43"/>
      <c r="I78" s="153" t="s">
        <v>38</v>
      </c>
      <c r="J78" s="39" t="str">
        <f>E21</f>
        <v>d plus projektová a inženýrská a.s.</v>
      </c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5.15" customHeight="1">
      <c r="A79" s="41"/>
      <c r="B79" s="42"/>
      <c r="C79" s="34" t="s">
        <v>36</v>
      </c>
      <c r="D79" s="43"/>
      <c r="E79" s="43"/>
      <c r="F79" s="29" t="str">
        <f>IF(E18="","",E18)</f>
        <v>Vyplň údaj</v>
      </c>
      <c r="G79" s="43"/>
      <c r="H79" s="43"/>
      <c r="I79" s="153" t="s">
        <v>43</v>
      </c>
      <c r="J79" s="39" t="str">
        <f>E24</f>
        <v xml:space="preserve"> </v>
      </c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0.32" customHeight="1">
      <c r="A80" s="41"/>
      <c r="B80" s="42"/>
      <c r="C80" s="43"/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11" customFormat="1" ht="29.28" customHeight="1">
      <c r="A81" s="202"/>
      <c r="B81" s="203"/>
      <c r="C81" s="204" t="s">
        <v>266</v>
      </c>
      <c r="D81" s="205" t="s">
        <v>67</v>
      </c>
      <c r="E81" s="205" t="s">
        <v>63</v>
      </c>
      <c r="F81" s="205" t="s">
        <v>64</v>
      </c>
      <c r="G81" s="205" t="s">
        <v>267</v>
      </c>
      <c r="H81" s="205" t="s">
        <v>268</v>
      </c>
      <c r="I81" s="206" t="s">
        <v>269</v>
      </c>
      <c r="J81" s="205" t="s">
        <v>239</v>
      </c>
      <c r="K81" s="207" t="s">
        <v>270</v>
      </c>
      <c r="L81" s="208"/>
      <c r="M81" s="95" t="s">
        <v>44</v>
      </c>
      <c r="N81" s="96" t="s">
        <v>52</v>
      </c>
      <c r="O81" s="96" t="s">
        <v>271</v>
      </c>
      <c r="P81" s="96" t="s">
        <v>272</v>
      </c>
      <c r="Q81" s="96" t="s">
        <v>273</v>
      </c>
      <c r="R81" s="96" t="s">
        <v>274</v>
      </c>
      <c r="S81" s="96" t="s">
        <v>275</v>
      </c>
      <c r="T81" s="97" t="s">
        <v>276</v>
      </c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</row>
    <row r="82" s="2" customFormat="1" ht="22.8" customHeight="1">
      <c r="A82" s="41"/>
      <c r="B82" s="42"/>
      <c r="C82" s="102" t="s">
        <v>277</v>
      </c>
      <c r="D82" s="43"/>
      <c r="E82" s="43"/>
      <c r="F82" s="43"/>
      <c r="G82" s="43"/>
      <c r="H82" s="43"/>
      <c r="I82" s="150"/>
      <c r="J82" s="209">
        <f>BK82</f>
        <v>0</v>
      </c>
      <c r="K82" s="43"/>
      <c r="L82" s="47"/>
      <c r="M82" s="98"/>
      <c r="N82" s="210"/>
      <c r="O82" s="99"/>
      <c r="P82" s="211">
        <f>P83</f>
        <v>0</v>
      </c>
      <c r="Q82" s="99"/>
      <c r="R82" s="211">
        <f>R83</f>
        <v>18.189025000000001</v>
      </c>
      <c r="S82" s="99"/>
      <c r="T82" s="212">
        <f>T83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19" t="s">
        <v>81</v>
      </c>
      <c r="AU82" s="19" t="s">
        <v>240</v>
      </c>
      <c r="BK82" s="213">
        <f>BK83</f>
        <v>0</v>
      </c>
    </row>
    <row r="83" s="12" customFormat="1" ht="25.92" customHeight="1">
      <c r="A83" s="12"/>
      <c r="B83" s="214"/>
      <c r="C83" s="215"/>
      <c r="D83" s="216" t="s">
        <v>81</v>
      </c>
      <c r="E83" s="217" t="s">
        <v>278</v>
      </c>
      <c r="F83" s="217" t="s">
        <v>279</v>
      </c>
      <c r="G83" s="215"/>
      <c r="H83" s="215"/>
      <c r="I83" s="218"/>
      <c r="J83" s="219">
        <f>BK83</f>
        <v>0</v>
      </c>
      <c r="K83" s="215"/>
      <c r="L83" s="220"/>
      <c r="M83" s="221"/>
      <c r="N83" s="222"/>
      <c r="O83" s="222"/>
      <c r="P83" s="223">
        <f>P84+P159</f>
        <v>0</v>
      </c>
      <c r="Q83" s="222"/>
      <c r="R83" s="223">
        <f>R84+R159</f>
        <v>18.189025000000001</v>
      </c>
      <c r="S83" s="222"/>
      <c r="T83" s="224">
        <f>T84+T159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25" t="s">
        <v>89</v>
      </c>
      <c r="AT83" s="226" t="s">
        <v>81</v>
      </c>
      <c r="AU83" s="226" t="s">
        <v>82</v>
      </c>
      <c r="AY83" s="225" t="s">
        <v>280</v>
      </c>
      <c r="BK83" s="227">
        <f>BK84+BK159</f>
        <v>0</v>
      </c>
    </row>
    <row r="84" s="12" customFormat="1" ht="22.8" customHeight="1">
      <c r="A84" s="12"/>
      <c r="B84" s="214"/>
      <c r="C84" s="215"/>
      <c r="D84" s="216" t="s">
        <v>81</v>
      </c>
      <c r="E84" s="228" t="s">
        <v>89</v>
      </c>
      <c r="F84" s="228" t="s">
        <v>281</v>
      </c>
      <c r="G84" s="215"/>
      <c r="H84" s="215"/>
      <c r="I84" s="218"/>
      <c r="J84" s="229">
        <f>BK84</f>
        <v>0</v>
      </c>
      <c r="K84" s="215"/>
      <c r="L84" s="220"/>
      <c r="M84" s="221"/>
      <c r="N84" s="222"/>
      <c r="O84" s="222"/>
      <c r="P84" s="223">
        <f>SUM(P85:P158)</f>
        <v>0</v>
      </c>
      <c r="Q84" s="222"/>
      <c r="R84" s="223">
        <f>SUM(R85:R158)</f>
        <v>18.189025000000001</v>
      </c>
      <c r="S84" s="222"/>
      <c r="T84" s="224">
        <f>SUM(T85:T158)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25" t="s">
        <v>89</v>
      </c>
      <c r="AT84" s="226" t="s">
        <v>81</v>
      </c>
      <c r="AU84" s="226" t="s">
        <v>89</v>
      </c>
      <c r="AY84" s="225" t="s">
        <v>280</v>
      </c>
      <c r="BK84" s="227">
        <f>SUM(BK85:BK158)</f>
        <v>0</v>
      </c>
    </row>
    <row r="85" s="2" customFormat="1" ht="60" customHeight="1">
      <c r="A85" s="41"/>
      <c r="B85" s="42"/>
      <c r="C85" s="230" t="s">
        <v>89</v>
      </c>
      <c r="D85" s="230" t="s">
        <v>282</v>
      </c>
      <c r="E85" s="231" t="s">
        <v>298</v>
      </c>
      <c r="F85" s="232" t="s">
        <v>299</v>
      </c>
      <c r="G85" s="233" t="s">
        <v>235</v>
      </c>
      <c r="H85" s="234">
        <v>425.60000000000002</v>
      </c>
      <c r="I85" s="235"/>
      <c r="J85" s="236">
        <f>ROUND(I85*H85,2)</f>
        <v>0</v>
      </c>
      <c r="K85" s="232" t="s">
        <v>285</v>
      </c>
      <c r="L85" s="47"/>
      <c r="M85" s="237" t="s">
        <v>44</v>
      </c>
      <c r="N85" s="238" t="s">
        <v>53</v>
      </c>
      <c r="O85" s="87"/>
      <c r="P85" s="239">
        <f>O85*H85</f>
        <v>0</v>
      </c>
      <c r="Q85" s="239">
        <v>0</v>
      </c>
      <c r="R85" s="239">
        <f>Q85*H85</f>
        <v>0</v>
      </c>
      <c r="S85" s="239">
        <v>0</v>
      </c>
      <c r="T85" s="240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41" t="s">
        <v>286</v>
      </c>
      <c r="AT85" s="241" t="s">
        <v>282</v>
      </c>
      <c r="AU85" s="241" t="s">
        <v>91</v>
      </c>
      <c r="AY85" s="19" t="s">
        <v>280</v>
      </c>
      <c r="BE85" s="242">
        <f>IF(N85="základní",J85,0)</f>
        <v>0</v>
      </c>
      <c r="BF85" s="242">
        <f>IF(N85="snížená",J85,0)</f>
        <v>0</v>
      </c>
      <c r="BG85" s="242">
        <f>IF(N85="zákl. přenesená",J85,0)</f>
        <v>0</v>
      </c>
      <c r="BH85" s="242">
        <f>IF(N85="sníž. přenesená",J85,0)</f>
        <v>0</v>
      </c>
      <c r="BI85" s="242">
        <f>IF(N85="nulová",J85,0)</f>
        <v>0</v>
      </c>
      <c r="BJ85" s="19" t="s">
        <v>89</v>
      </c>
      <c r="BK85" s="242">
        <f>ROUND(I85*H85,2)</f>
        <v>0</v>
      </c>
      <c r="BL85" s="19" t="s">
        <v>286</v>
      </c>
      <c r="BM85" s="241" t="s">
        <v>4644</v>
      </c>
    </row>
    <row r="86" s="13" customFormat="1">
      <c r="A86" s="13"/>
      <c r="B86" s="243"/>
      <c r="C86" s="244"/>
      <c r="D86" s="245" t="s">
        <v>288</v>
      </c>
      <c r="E86" s="246" t="s">
        <v>44</v>
      </c>
      <c r="F86" s="247" t="s">
        <v>4645</v>
      </c>
      <c r="G86" s="244"/>
      <c r="H86" s="248">
        <v>425.60000000000002</v>
      </c>
      <c r="I86" s="249"/>
      <c r="J86" s="244"/>
      <c r="K86" s="244"/>
      <c r="L86" s="250"/>
      <c r="M86" s="251"/>
      <c r="N86" s="252"/>
      <c r="O86" s="252"/>
      <c r="P86" s="252"/>
      <c r="Q86" s="252"/>
      <c r="R86" s="252"/>
      <c r="S86" s="252"/>
      <c r="T86" s="25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54" t="s">
        <v>288</v>
      </c>
      <c r="AU86" s="254" t="s">
        <v>91</v>
      </c>
      <c r="AV86" s="13" t="s">
        <v>91</v>
      </c>
      <c r="AW86" s="13" t="s">
        <v>42</v>
      </c>
      <c r="AX86" s="13" t="s">
        <v>89</v>
      </c>
      <c r="AY86" s="254" t="s">
        <v>280</v>
      </c>
    </row>
    <row r="87" s="2" customFormat="1" ht="60" customHeight="1">
      <c r="A87" s="41"/>
      <c r="B87" s="42"/>
      <c r="C87" s="230" t="s">
        <v>91</v>
      </c>
      <c r="D87" s="230" t="s">
        <v>282</v>
      </c>
      <c r="E87" s="231" t="s">
        <v>303</v>
      </c>
      <c r="F87" s="232" t="s">
        <v>304</v>
      </c>
      <c r="G87" s="233" t="s">
        <v>235</v>
      </c>
      <c r="H87" s="234">
        <v>4256</v>
      </c>
      <c r="I87" s="235"/>
      <c r="J87" s="236">
        <f>ROUND(I87*H87,2)</f>
        <v>0</v>
      </c>
      <c r="K87" s="232" t="s">
        <v>285</v>
      </c>
      <c r="L87" s="47"/>
      <c r="M87" s="237" t="s">
        <v>44</v>
      </c>
      <c r="N87" s="238" t="s">
        <v>53</v>
      </c>
      <c r="O87" s="87"/>
      <c r="P87" s="239">
        <f>O87*H87</f>
        <v>0</v>
      </c>
      <c r="Q87" s="239">
        <v>0</v>
      </c>
      <c r="R87" s="239">
        <f>Q87*H87</f>
        <v>0</v>
      </c>
      <c r="S87" s="239">
        <v>0</v>
      </c>
      <c r="T87" s="240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41" t="s">
        <v>286</v>
      </c>
      <c r="AT87" s="241" t="s">
        <v>282</v>
      </c>
      <c r="AU87" s="241" t="s">
        <v>91</v>
      </c>
      <c r="AY87" s="19" t="s">
        <v>280</v>
      </c>
      <c r="BE87" s="242">
        <f>IF(N87="základní",J87,0)</f>
        <v>0</v>
      </c>
      <c r="BF87" s="242">
        <f>IF(N87="snížená",J87,0)</f>
        <v>0</v>
      </c>
      <c r="BG87" s="242">
        <f>IF(N87="zákl. přenesená",J87,0)</f>
        <v>0</v>
      </c>
      <c r="BH87" s="242">
        <f>IF(N87="sníž. přenesená",J87,0)</f>
        <v>0</v>
      </c>
      <c r="BI87" s="242">
        <f>IF(N87="nulová",J87,0)</f>
        <v>0</v>
      </c>
      <c r="BJ87" s="19" t="s">
        <v>89</v>
      </c>
      <c r="BK87" s="242">
        <f>ROUND(I87*H87,2)</f>
        <v>0</v>
      </c>
      <c r="BL87" s="19" t="s">
        <v>286</v>
      </c>
      <c r="BM87" s="241" t="s">
        <v>4646</v>
      </c>
    </row>
    <row r="88" s="13" customFormat="1">
      <c r="A88" s="13"/>
      <c r="B88" s="243"/>
      <c r="C88" s="244"/>
      <c r="D88" s="245" t="s">
        <v>288</v>
      </c>
      <c r="E88" s="244"/>
      <c r="F88" s="247" t="s">
        <v>4647</v>
      </c>
      <c r="G88" s="244"/>
      <c r="H88" s="248">
        <v>4256</v>
      </c>
      <c r="I88" s="249"/>
      <c r="J88" s="244"/>
      <c r="K88" s="244"/>
      <c r="L88" s="250"/>
      <c r="M88" s="251"/>
      <c r="N88" s="252"/>
      <c r="O88" s="252"/>
      <c r="P88" s="252"/>
      <c r="Q88" s="252"/>
      <c r="R88" s="252"/>
      <c r="S88" s="252"/>
      <c r="T88" s="25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54" t="s">
        <v>288</v>
      </c>
      <c r="AU88" s="254" t="s">
        <v>91</v>
      </c>
      <c r="AV88" s="13" t="s">
        <v>91</v>
      </c>
      <c r="AW88" s="13" t="s">
        <v>4</v>
      </c>
      <c r="AX88" s="13" t="s">
        <v>89</v>
      </c>
      <c r="AY88" s="254" t="s">
        <v>280</v>
      </c>
    </row>
    <row r="89" s="2" customFormat="1" ht="36" customHeight="1">
      <c r="A89" s="41"/>
      <c r="B89" s="42"/>
      <c r="C89" s="230" t="s">
        <v>297</v>
      </c>
      <c r="D89" s="230" t="s">
        <v>282</v>
      </c>
      <c r="E89" s="231" t="s">
        <v>308</v>
      </c>
      <c r="F89" s="232" t="s">
        <v>309</v>
      </c>
      <c r="G89" s="233" t="s">
        <v>235</v>
      </c>
      <c r="H89" s="234">
        <v>425.60000000000002</v>
      </c>
      <c r="I89" s="235"/>
      <c r="J89" s="236">
        <f>ROUND(I89*H89,2)</f>
        <v>0</v>
      </c>
      <c r="K89" s="232" t="s">
        <v>285</v>
      </c>
      <c r="L89" s="47"/>
      <c r="M89" s="237" t="s">
        <v>44</v>
      </c>
      <c r="N89" s="238" t="s">
        <v>53</v>
      </c>
      <c r="O89" s="87"/>
      <c r="P89" s="239">
        <f>O89*H89</f>
        <v>0</v>
      </c>
      <c r="Q89" s="239">
        <v>0</v>
      </c>
      <c r="R89" s="239">
        <f>Q89*H89</f>
        <v>0</v>
      </c>
      <c r="S89" s="239">
        <v>0</v>
      </c>
      <c r="T89" s="240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41" t="s">
        <v>286</v>
      </c>
      <c r="AT89" s="241" t="s">
        <v>282</v>
      </c>
      <c r="AU89" s="241" t="s">
        <v>91</v>
      </c>
      <c r="AY89" s="19" t="s">
        <v>280</v>
      </c>
      <c r="BE89" s="242">
        <f>IF(N89="základní",J89,0)</f>
        <v>0</v>
      </c>
      <c r="BF89" s="242">
        <f>IF(N89="snížená",J89,0)</f>
        <v>0</v>
      </c>
      <c r="BG89" s="242">
        <f>IF(N89="zákl. přenesená",J89,0)</f>
        <v>0</v>
      </c>
      <c r="BH89" s="242">
        <f>IF(N89="sníž. přenesená",J89,0)</f>
        <v>0</v>
      </c>
      <c r="BI89" s="242">
        <f>IF(N89="nulová",J89,0)</f>
        <v>0</v>
      </c>
      <c r="BJ89" s="19" t="s">
        <v>89</v>
      </c>
      <c r="BK89" s="242">
        <f>ROUND(I89*H89,2)</f>
        <v>0</v>
      </c>
      <c r="BL89" s="19" t="s">
        <v>286</v>
      </c>
      <c r="BM89" s="241" t="s">
        <v>4648</v>
      </c>
    </row>
    <row r="90" s="13" customFormat="1">
      <c r="A90" s="13"/>
      <c r="B90" s="243"/>
      <c r="C90" s="244"/>
      <c r="D90" s="245" t="s">
        <v>288</v>
      </c>
      <c r="E90" s="246" t="s">
        <v>44</v>
      </c>
      <c r="F90" s="247" t="s">
        <v>4645</v>
      </c>
      <c r="G90" s="244"/>
      <c r="H90" s="248">
        <v>425.60000000000002</v>
      </c>
      <c r="I90" s="249"/>
      <c r="J90" s="244"/>
      <c r="K90" s="244"/>
      <c r="L90" s="250"/>
      <c r="M90" s="251"/>
      <c r="N90" s="252"/>
      <c r="O90" s="252"/>
      <c r="P90" s="252"/>
      <c r="Q90" s="252"/>
      <c r="R90" s="252"/>
      <c r="S90" s="252"/>
      <c r="T90" s="25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54" t="s">
        <v>288</v>
      </c>
      <c r="AU90" s="254" t="s">
        <v>91</v>
      </c>
      <c r="AV90" s="13" t="s">
        <v>91</v>
      </c>
      <c r="AW90" s="13" t="s">
        <v>42</v>
      </c>
      <c r="AX90" s="13" t="s">
        <v>89</v>
      </c>
      <c r="AY90" s="254" t="s">
        <v>280</v>
      </c>
    </row>
    <row r="91" s="2" customFormat="1" ht="48" customHeight="1">
      <c r="A91" s="41"/>
      <c r="B91" s="42"/>
      <c r="C91" s="230" t="s">
        <v>286</v>
      </c>
      <c r="D91" s="230" t="s">
        <v>282</v>
      </c>
      <c r="E91" s="231" t="s">
        <v>4649</v>
      </c>
      <c r="F91" s="232" t="s">
        <v>4650</v>
      </c>
      <c r="G91" s="233" t="s">
        <v>201</v>
      </c>
      <c r="H91" s="234">
        <v>2128</v>
      </c>
      <c r="I91" s="235"/>
      <c r="J91" s="236">
        <f>ROUND(I91*H91,2)</f>
        <v>0</v>
      </c>
      <c r="K91" s="232" t="s">
        <v>285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286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286</v>
      </c>
      <c r="BM91" s="241" t="s">
        <v>4651</v>
      </c>
    </row>
    <row r="92" s="13" customFormat="1">
      <c r="A92" s="13"/>
      <c r="B92" s="243"/>
      <c r="C92" s="244"/>
      <c r="D92" s="245" t="s">
        <v>288</v>
      </c>
      <c r="E92" s="246" t="s">
        <v>44</v>
      </c>
      <c r="F92" s="247" t="s">
        <v>4652</v>
      </c>
      <c r="G92" s="244"/>
      <c r="H92" s="248">
        <v>2128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4" t="s">
        <v>288</v>
      </c>
      <c r="AU92" s="254" t="s">
        <v>91</v>
      </c>
      <c r="AV92" s="13" t="s">
        <v>91</v>
      </c>
      <c r="AW92" s="13" t="s">
        <v>42</v>
      </c>
      <c r="AX92" s="13" t="s">
        <v>89</v>
      </c>
      <c r="AY92" s="254" t="s">
        <v>280</v>
      </c>
    </row>
    <row r="93" s="2" customFormat="1" ht="36" customHeight="1">
      <c r="A93" s="41"/>
      <c r="B93" s="42"/>
      <c r="C93" s="230" t="s">
        <v>307</v>
      </c>
      <c r="D93" s="230" t="s">
        <v>282</v>
      </c>
      <c r="E93" s="231" t="s">
        <v>2812</v>
      </c>
      <c r="F93" s="232" t="s">
        <v>2813</v>
      </c>
      <c r="G93" s="233" t="s">
        <v>201</v>
      </c>
      <c r="H93" s="234">
        <v>2128</v>
      </c>
      <c r="I93" s="235"/>
      <c r="J93" s="236">
        <f>ROUND(I93*H93,2)</f>
        <v>0</v>
      </c>
      <c r="K93" s="232" t="s">
        <v>285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286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286</v>
      </c>
      <c r="BM93" s="241" t="s">
        <v>4653</v>
      </c>
    </row>
    <row r="94" s="2" customFormat="1">
      <c r="A94" s="41"/>
      <c r="B94" s="42"/>
      <c r="C94" s="43"/>
      <c r="D94" s="245" t="s">
        <v>360</v>
      </c>
      <c r="E94" s="43"/>
      <c r="F94" s="276" t="s">
        <v>4654</v>
      </c>
      <c r="G94" s="43"/>
      <c r="H94" s="43"/>
      <c r="I94" s="150"/>
      <c r="J94" s="43"/>
      <c r="K94" s="43"/>
      <c r="L94" s="47"/>
      <c r="M94" s="277"/>
      <c r="N94" s="278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360</v>
      </c>
      <c r="AU94" s="19" t="s">
        <v>91</v>
      </c>
    </row>
    <row r="95" s="2" customFormat="1" ht="36" customHeight="1">
      <c r="A95" s="41"/>
      <c r="B95" s="42"/>
      <c r="C95" s="230" t="s">
        <v>311</v>
      </c>
      <c r="D95" s="230" t="s">
        <v>282</v>
      </c>
      <c r="E95" s="231" t="s">
        <v>2815</v>
      </c>
      <c r="F95" s="232" t="s">
        <v>2816</v>
      </c>
      <c r="G95" s="233" t="s">
        <v>201</v>
      </c>
      <c r="H95" s="234">
        <v>1726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4655</v>
      </c>
    </row>
    <row r="96" s="2" customFormat="1" ht="16.5" customHeight="1">
      <c r="A96" s="41"/>
      <c r="B96" s="42"/>
      <c r="C96" s="266" t="s">
        <v>316</v>
      </c>
      <c r="D96" s="266" t="s">
        <v>329</v>
      </c>
      <c r="E96" s="267" t="s">
        <v>4656</v>
      </c>
      <c r="F96" s="268" t="s">
        <v>4657</v>
      </c>
      <c r="G96" s="269" t="s">
        <v>1178</v>
      </c>
      <c r="H96" s="270">
        <v>25.890000000000001</v>
      </c>
      <c r="I96" s="271"/>
      <c r="J96" s="272">
        <f>ROUND(I96*H96,2)</f>
        <v>0</v>
      </c>
      <c r="K96" s="268" t="s">
        <v>285</v>
      </c>
      <c r="L96" s="273"/>
      <c r="M96" s="274" t="s">
        <v>44</v>
      </c>
      <c r="N96" s="275" t="s">
        <v>53</v>
      </c>
      <c r="O96" s="87"/>
      <c r="P96" s="239">
        <f>O96*H96</f>
        <v>0</v>
      </c>
      <c r="Q96" s="239">
        <v>0.001</v>
      </c>
      <c r="R96" s="239">
        <f>Q96*H96</f>
        <v>0.02589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323</v>
      </c>
      <c r="AT96" s="241" t="s">
        <v>329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286</v>
      </c>
      <c r="BM96" s="241" t="s">
        <v>4658</v>
      </c>
    </row>
    <row r="97" s="13" customFormat="1">
      <c r="A97" s="13"/>
      <c r="B97" s="243"/>
      <c r="C97" s="244"/>
      <c r="D97" s="245" t="s">
        <v>288</v>
      </c>
      <c r="E97" s="244"/>
      <c r="F97" s="247" t="s">
        <v>4659</v>
      </c>
      <c r="G97" s="244"/>
      <c r="H97" s="248">
        <v>25.890000000000001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</v>
      </c>
      <c r="AX97" s="13" t="s">
        <v>89</v>
      </c>
      <c r="AY97" s="254" t="s">
        <v>280</v>
      </c>
    </row>
    <row r="98" s="2" customFormat="1" ht="36" customHeight="1">
      <c r="A98" s="41"/>
      <c r="B98" s="42"/>
      <c r="C98" s="230" t="s">
        <v>323</v>
      </c>
      <c r="D98" s="230" t="s">
        <v>282</v>
      </c>
      <c r="E98" s="231" t="s">
        <v>4660</v>
      </c>
      <c r="F98" s="232" t="s">
        <v>4661</v>
      </c>
      <c r="G98" s="233" t="s">
        <v>201</v>
      </c>
      <c r="H98" s="234">
        <v>288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8.0000000000000007E-05</v>
      </c>
      <c r="R98" s="239">
        <f>Q98*H98</f>
        <v>0.023040000000000001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4662</v>
      </c>
    </row>
    <row r="99" s="2" customFormat="1" ht="16.5" customHeight="1">
      <c r="A99" s="41"/>
      <c r="B99" s="42"/>
      <c r="C99" s="266" t="s">
        <v>328</v>
      </c>
      <c r="D99" s="266" t="s">
        <v>329</v>
      </c>
      <c r="E99" s="267" t="s">
        <v>4663</v>
      </c>
      <c r="F99" s="268" t="s">
        <v>4664</v>
      </c>
      <c r="G99" s="269" t="s">
        <v>201</v>
      </c>
      <c r="H99" s="270">
        <v>288</v>
      </c>
      <c r="I99" s="271"/>
      <c r="J99" s="272">
        <f>ROUND(I99*H99,2)</f>
        <v>0</v>
      </c>
      <c r="K99" s="268" t="s">
        <v>44</v>
      </c>
      <c r="L99" s="273"/>
      <c r="M99" s="274" t="s">
        <v>44</v>
      </c>
      <c r="N99" s="275" t="s">
        <v>53</v>
      </c>
      <c r="O99" s="87"/>
      <c r="P99" s="239">
        <f>O99*H99</f>
        <v>0</v>
      </c>
      <c r="Q99" s="239">
        <v>0.014999999999999999</v>
      </c>
      <c r="R99" s="239">
        <f>Q99*H99</f>
        <v>4.3200000000000003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323</v>
      </c>
      <c r="AT99" s="241" t="s">
        <v>329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286</v>
      </c>
      <c r="BM99" s="241" t="s">
        <v>4665</v>
      </c>
    </row>
    <row r="100" s="2" customFormat="1" ht="36" customHeight="1">
      <c r="A100" s="41"/>
      <c r="B100" s="42"/>
      <c r="C100" s="230" t="s">
        <v>335</v>
      </c>
      <c r="D100" s="230" t="s">
        <v>282</v>
      </c>
      <c r="E100" s="231" t="s">
        <v>4666</v>
      </c>
      <c r="F100" s="232" t="s">
        <v>4667</v>
      </c>
      <c r="G100" s="233" t="s">
        <v>218</v>
      </c>
      <c r="H100" s="234">
        <v>6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4668</v>
      </c>
    </row>
    <row r="101" s="13" customFormat="1">
      <c r="A101" s="13"/>
      <c r="B101" s="243"/>
      <c r="C101" s="244"/>
      <c r="D101" s="245" t="s">
        <v>288</v>
      </c>
      <c r="E101" s="246" t="s">
        <v>44</v>
      </c>
      <c r="F101" s="247" t="s">
        <v>4669</v>
      </c>
      <c r="G101" s="244"/>
      <c r="H101" s="248">
        <v>6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42</v>
      </c>
      <c r="AX101" s="13" t="s">
        <v>89</v>
      </c>
      <c r="AY101" s="254" t="s">
        <v>280</v>
      </c>
    </row>
    <row r="102" s="2" customFormat="1" ht="16.5" customHeight="1">
      <c r="A102" s="41"/>
      <c r="B102" s="42"/>
      <c r="C102" s="266" t="s">
        <v>341</v>
      </c>
      <c r="D102" s="266" t="s">
        <v>329</v>
      </c>
      <c r="E102" s="267" t="s">
        <v>4670</v>
      </c>
      <c r="F102" s="268" t="s">
        <v>4671</v>
      </c>
      <c r="G102" s="269" t="s">
        <v>431</v>
      </c>
      <c r="H102" s="270">
        <v>6</v>
      </c>
      <c r="I102" s="271"/>
      <c r="J102" s="272">
        <f>ROUND(I102*H102,2)</f>
        <v>0</v>
      </c>
      <c r="K102" s="268" t="s">
        <v>44</v>
      </c>
      <c r="L102" s="273"/>
      <c r="M102" s="274" t="s">
        <v>44</v>
      </c>
      <c r="N102" s="275" t="s">
        <v>53</v>
      </c>
      <c r="O102" s="87"/>
      <c r="P102" s="239">
        <f>O102*H102</f>
        <v>0</v>
      </c>
      <c r="Q102" s="239">
        <v>0.00044000000000000002</v>
      </c>
      <c r="R102" s="239">
        <f>Q102*H102</f>
        <v>0.00264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323</v>
      </c>
      <c r="AT102" s="241" t="s">
        <v>329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4672</v>
      </c>
    </row>
    <row r="103" s="2" customFormat="1" ht="48" customHeight="1">
      <c r="A103" s="41"/>
      <c r="B103" s="42"/>
      <c r="C103" s="230" t="s">
        <v>347</v>
      </c>
      <c r="D103" s="230" t="s">
        <v>282</v>
      </c>
      <c r="E103" s="231" t="s">
        <v>4673</v>
      </c>
      <c r="F103" s="232" t="s">
        <v>4674</v>
      </c>
      <c r="G103" s="233" t="s">
        <v>218</v>
      </c>
      <c r="H103" s="234">
        <v>4.5</v>
      </c>
      <c r="I103" s="235"/>
      <c r="J103" s="236">
        <f>ROUND(I103*H103,2)</f>
        <v>0</v>
      </c>
      <c r="K103" s="232" t="s">
        <v>285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286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286</v>
      </c>
      <c r="BM103" s="241" t="s">
        <v>4675</v>
      </c>
    </row>
    <row r="104" s="13" customFormat="1">
      <c r="A104" s="13"/>
      <c r="B104" s="243"/>
      <c r="C104" s="244"/>
      <c r="D104" s="245" t="s">
        <v>288</v>
      </c>
      <c r="E104" s="246" t="s">
        <v>44</v>
      </c>
      <c r="F104" s="247" t="s">
        <v>4676</v>
      </c>
      <c r="G104" s="244"/>
      <c r="H104" s="248">
        <v>4.5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42</v>
      </c>
      <c r="AX104" s="13" t="s">
        <v>89</v>
      </c>
      <c r="AY104" s="254" t="s">
        <v>280</v>
      </c>
    </row>
    <row r="105" s="2" customFormat="1" ht="24" customHeight="1">
      <c r="A105" s="41"/>
      <c r="B105" s="42"/>
      <c r="C105" s="230" t="s">
        <v>356</v>
      </c>
      <c r="D105" s="230" t="s">
        <v>282</v>
      </c>
      <c r="E105" s="231" t="s">
        <v>4677</v>
      </c>
      <c r="F105" s="232" t="s">
        <v>4678</v>
      </c>
      <c r="G105" s="233" t="s">
        <v>431</v>
      </c>
      <c r="H105" s="234">
        <v>605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286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4679</v>
      </c>
    </row>
    <row r="106" s="2" customFormat="1" ht="24" customHeight="1">
      <c r="A106" s="41"/>
      <c r="B106" s="42"/>
      <c r="C106" s="230" t="s">
        <v>363</v>
      </c>
      <c r="D106" s="230" t="s">
        <v>282</v>
      </c>
      <c r="E106" s="231" t="s">
        <v>4680</v>
      </c>
      <c r="F106" s="232" t="s">
        <v>4681</v>
      </c>
      <c r="G106" s="233" t="s">
        <v>431</v>
      </c>
      <c r="H106" s="234">
        <v>25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4682</v>
      </c>
    </row>
    <row r="107" s="2" customFormat="1" ht="36" customHeight="1">
      <c r="A107" s="41"/>
      <c r="B107" s="42"/>
      <c r="C107" s="230" t="s">
        <v>8</v>
      </c>
      <c r="D107" s="230" t="s">
        <v>282</v>
      </c>
      <c r="E107" s="231" t="s">
        <v>4683</v>
      </c>
      <c r="F107" s="232" t="s">
        <v>4684</v>
      </c>
      <c r="G107" s="233" t="s">
        <v>431</v>
      </c>
      <c r="H107" s="234">
        <v>25</v>
      </c>
      <c r="I107" s="235"/>
      <c r="J107" s="236">
        <f>ROUND(I107*H107,2)</f>
        <v>0</v>
      </c>
      <c r="K107" s="232" t="s">
        <v>285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286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4685</v>
      </c>
    </row>
    <row r="108" s="2" customFormat="1" ht="24" customHeight="1">
      <c r="A108" s="41"/>
      <c r="B108" s="42"/>
      <c r="C108" s="266" t="s">
        <v>374</v>
      </c>
      <c r="D108" s="266" t="s">
        <v>329</v>
      </c>
      <c r="E108" s="267" t="s">
        <v>4686</v>
      </c>
      <c r="F108" s="268" t="s">
        <v>4687</v>
      </c>
      <c r="G108" s="269" t="s">
        <v>431</v>
      </c>
      <c r="H108" s="270">
        <v>8</v>
      </c>
      <c r="I108" s="271"/>
      <c r="J108" s="272">
        <f>ROUND(I108*H108,2)</f>
        <v>0</v>
      </c>
      <c r="K108" s="268" t="s">
        <v>285</v>
      </c>
      <c r="L108" s="273"/>
      <c r="M108" s="274" t="s">
        <v>44</v>
      </c>
      <c r="N108" s="275" t="s">
        <v>53</v>
      </c>
      <c r="O108" s="87"/>
      <c r="P108" s="239">
        <f>O108*H108</f>
        <v>0</v>
      </c>
      <c r="Q108" s="239">
        <v>3.0000000000000001E-05</v>
      </c>
      <c r="R108" s="239">
        <f>Q108*H108</f>
        <v>0.00024000000000000001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323</v>
      </c>
      <c r="AT108" s="241" t="s">
        <v>329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4688</v>
      </c>
    </row>
    <row r="109" s="2" customFormat="1" ht="24" customHeight="1">
      <c r="A109" s="41"/>
      <c r="B109" s="42"/>
      <c r="C109" s="266" t="s">
        <v>378</v>
      </c>
      <c r="D109" s="266" t="s">
        <v>329</v>
      </c>
      <c r="E109" s="267" t="s">
        <v>4689</v>
      </c>
      <c r="F109" s="268" t="s">
        <v>4690</v>
      </c>
      <c r="G109" s="269" t="s">
        <v>431</v>
      </c>
      <c r="H109" s="270">
        <v>13</v>
      </c>
      <c r="I109" s="271"/>
      <c r="J109" s="272">
        <f>ROUND(I109*H109,2)</f>
        <v>0</v>
      </c>
      <c r="K109" s="268" t="s">
        <v>44</v>
      </c>
      <c r="L109" s="273"/>
      <c r="M109" s="274" t="s">
        <v>44</v>
      </c>
      <c r="N109" s="275" t="s">
        <v>53</v>
      </c>
      <c r="O109" s="87"/>
      <c r="P109" s="239">
        <f>O109*H109</f>
        <v>0</v>
      </c>
      <c r="Q109" s="239">
        <v>3.0000000000000001E-05</v>
      </c>
      <c r="R109" s="239">
        <f>Q109*H109</f>
        <v>0.00038999999999999999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323</v>
      </c>
      <c r="AT109" s="241" t="s">
        <v>329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4691</v>
      </c>
    </row>
    <row r="110" s="2" customFormat="1" ht="16.5" customHeight="1">
      <c r="A110" s="41"/>
      <c r="B110" s="42"/>
      <c r="C110" s="266" t="s">
        <v>384</v>
      </c>
      <c r="D110" s="266" t="s">
        <v>329</v>
      </c>
      <c r="E110" s="267" t="s">
        <v>4692</v>
      </c>
      <c r="F110" s="268" t="s">
        <v>4693</v>
      </c>
      <c r="G110" s="269" t="s">
        <v>431</v>
      </c>
      <c r="H110" s="270">
        <v>3</v>
      </c>
      <c r="I110" s="271"/>
      <c r="J110" s="272">
        <f>ROUND(I110*H110,2)</f>
        <v>0</v>
      </c>
      <c r="K110" s="268" t="s">
        <v>44</v>
      </c>
      <c r="L110" s="273"/>
      <c r="M110" s="274" t="s">
        <v>44</v>
      </c>
      <c r="N110" s="275" t="s">
        <v>53</v>
      </c>
      <c r="O110" s="87"/>
      <c r="P110" s="239">
        <f>O110*H110</f>
        <v>0</v>
      </c>
      <c r="Q110" s="239">
        <v>3.0000000000000001E-05</v>
      </c>
      <c r="R110" s="239">
        <f>Q110*H110</f>
        <v>9.0000000000000006E-05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323</v>
      </c>
      <c r="AT110" s="241" t="s">
        <v>329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4694</v>
      </c>
    </row>
    <row r="111" s="2" customFormat="1" ht="16.5" customHeight="1">
      <c r="A111" s="41"/>
      <c r="B111" s="42"/>
      <c r="C111" s="266" t="s">
        <v>388</v>
      </c>
      <c r="D111" s="266" t="s">
        <v>329</v>
      </c>
      <c r="E111" s="267" t="s">
        <v>4695</v>
      </c>
      <c r="F111" s="268" t="s">
        <v>4696</v>
      </c>
      <c r="G111" s="269" t="s">
        <v>431</v>
      </c>
      <c r="H111" s="270">
        <v>1</v>
      </c>
      <c r="I111" s="271"/>
      <c r="J111" s="272">
        <f>ROUND(I111*H111,2)</f>
        <v>0</v>
      </c>
      <c r="K111" s="268" t="s">
        <v>44</v>
      </c>
      <c r="L111" s="273"/>
      <c r="M111" s="274" t="s">
        <v>44</v>
      </c>
      <c r="N111" s="275" t="s">
        <v>53</v>
      </c>
      <c r="O111" s="87"/>
      <c r="P111" s="239">
        <f>O111*H111</f>
        <v>0</v>
      </c>
      <c r="Q111" s="239">
        <v>3.0000000000000001E-05</v>
      </c>
      <c r="R111" s="239">
        <f>Q111*H111</f>
        <v>3.0000000000000001E-05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323</v>
      </c>
      <c r="AT111" s="241" t="s">
        <v>329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4697</v>
      </c>
    </row>
    <row r="112" s="2" customFormat="1" ht="36" customHeight="1">
      <c r="A112" s="41"/>
      <c r="B112" s="42"/>
      <c r="C112" s="230" t="s">
        <v>394</v>
      </c>
      <c r="D112" s="230" t="s">
        <v>282</v>
      </c>
      <c r="E112" s="231" t="s">
        <v>4698</v>
      </c>
      <c r="F112" s="232" t="s">
        <v>4699</v>
      </c>
      <c r="G112" s="233" t="s">
        <v>431</v>
      </c>
      <c r="H112" s="234">
        <v>605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4700</v>
      </c>
    </row>
    <row r="113" s="2" customFormat="1" ht="24" customHeight="1">
      <c r="A113" s="41"/>
      <c r="B113" s="42"/>
      <c r="C113" s="266" t="s">
        <v>7</v>
      </c>
      <c r="D113" s="266" t="s">
        <v>329</v>
      </c>
      <c r="E113" s="267" t="s">
        <v>4701</v>
      </c>
      <c r="F113" s="268" t="s">
        <v>4702</v>
      </c>
      <c r="G113" s="269" t="s">
        <v>431</v>
      </c>
      <c r="H113" s="270">
        <v>10</v>
      </c>
      <c r="I113" s="271"/>
      <c r="J113" s="272">
        <f>ROUND(I113*H113,2)</f>
        <v>0</v>
      </c>
      <c r="K113" s="268" t="s">
        <v>44</v>
      </c>
      <c r="L113" s="273"/>
      <c r="M113" s="274" t="s">
        <v>44</v>
      </c>
      <c r="N113" s="275" t="s">
        <v>53</v>
      </c>
      <c r="O113" s="87"/>
      <c r="P113" s="239">
        <f>O113*H113</f>
        <v>0</v>
      </c>
      <c r="Q113" s="239">
        <v>0.0089999999999999993</v>
      </c>
      <c r="R113" s="239">
        <f>Q113*H113</f>
        <v>0.089999999999999997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323</v>
      </c>
      <c r="AT113" s="241" t="s">
        <v>329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4703</v>
      </c>
    </row>
    <row r="114" s="2" customFormat="1" ht="16.5" customHeight="1">
      <c r="A114" s="41"/>
      <c r="B114" s="42"/>
      <c r="C114" s="266" t="s">
        <v>403</v>
      </c>
      <c r="D114" s="266" t="s">
        <v>329</v>
      </c>
      <c r="E114" s="267" t="s">
        <v>4704</v>
      </c>
      <c r="F114" s="268" t="s">
        <v>4705</v>
      </c>
      <c r="G114" s="269" t="s">
        <v>431</v>
      </c>
      <c r="H114" s="270">
        <v>65</v>
      </c>
      <c r="I114" s="271"/>
      <c r="J114" s="272">
        <f>ROUND(I114*H114,2)</f>
        <v>0</v>
      </c>
      <c r="K114" s="268" t="s">
        <v>44</v>
      </c>
      <c r="L114" s="273"/>
      <c r="M114" s="274" t="s">
        <v>44</v>
      </c>
      <c r="N114" s="275" t="s">
        <v>53</v>
      </c>
      <c r="O114" s="87"/>
      <c r="P114" s="239">
        <f>O114*H114</f>
        <v>0</v>
      </c>
      <c r="Q114" s="239">
        <v>0.0089999999999999993</v>
      </c>
      <c r="R114" s="239">
        <f>Q114*H114</f>
        <v>0.58499999999999996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323</v>
      </c>
      <c r="AT114" s="241" t="s">
        <v>329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286</v>
      </c>
      <c r="BM114" s="241" t="s">
        <v>4706</v>
      </c>
    </row>
    <row r="115" s="2" customFormat="1" ht="16.5" customHeight="1">
      <c r="A115" s="41"/>
      <c r="B115" s="42"/>
      <c r="C115" s="266" t="s">
        <v>410</v>
      </c>
      <c r="D115" s="266" t="s">
        <v>329</v>
      </c>
      <c r="E115" s="267" t="s">
        <v>4707</v>
      </c>
      <c r="F115" s="268" t="s">
        <v>4708</v>
      </c>
      <c r="G115" s="269" t="s">
        <v>431</v>
      </c>
      <c r="H115" s="270">
        <v>390</v>
      </c>
      <c r="I115" s="271"/>
      <c r="J115" s="272">
        <f>ROUND(I115*H115,2)</f>
        <v>0</v>
      </c>
      <c r="K115" s="268" t="s">
        <v>44</v>
      </c>
      <c r="L115" s="273"/>
      <c r="M115" s="274" t="s">
        <v>44</v>
      </c>
      <c r="N115" s="275" t="s">
        <v>53</v>
      </c>
      <c r="O115" s="87"/>
      <c r="P115" s="239">
        <f>O115*H115</f>
        <v>0</v>
      </c>
      <c r="Q115" s="239">
        <v>0.0089999999999999993</v>
      </c>
      <c r="R115" s="239">
        <f>Q115*H115</f>
        <v>3.5099999999999998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323</v>
      </c>
      <c r="AT115" s="241" t="s">
        <v>329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4709</v>
      </c>
    </row>
    <row r="116" s="2" customFormat="1" ht="16.5" customHeight="1">
      <c r="A116" s="41"/>
      <c r="B116" s="42"/>
      <c r="C116" s="266" t="s">
        <v>415</v>
      </c>
      <c r="D116" s="266" t="s">
        <v>329</v>
      </c>
      <c r="E116" s="267" t="s">
        <v>4710</v>
      </c>
      <c r="F116" s="268" t="s">
        <v>4711</v>
      </c>
      <c r="G116" s="269" t="s">
        <v>431</v>
      </c>
      <c r="H116" s="270">
        <v>140</v>
      </c>
      <c r="I116" s="271"/>
      <c r="J116" s="272">
        <f>ROUND(I116*H116,2)</f>
        <v>0</v>
      </c>
      <c r="K116" s="268" t="s">
        <v>44</v>
      </c>
      <c r="L116" s="273"/>
      <c r="M116" s="274" t="s">
        <v>44</v>
      </c>
      <c r="N116" s="275" t="s">
        <v>53</v>
      </c>
      <c r="O116" s="87"/>
      <c r="P116" s="239">
        <f>O116*H116</f>
        <v>0</v>
      </c>
      <c r="Q116" s="239">
        <v>0.0089999999999999993</v>
      </c>
      <c r="R116" s="239">
        <f>Q116*H116</f>
        <v>1.26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323</v>
      </c>
      <c r="AT116" s="241" t="s">
        <v>329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4712</v>
      </c>
    </row>
    <row r="117" s="2" customFormat="1" ht="16.5" customHeight="1">
      <c r="A117" s="41"/>
      <c r="B117" s="42"/>
      <c r="C117" s="230" t="s">
        <v>422</v>
      </c>
      <c r="D117" s="230" t="s">
        <v>282</v>
      </c>
      <c r="E117" s="231" t="s">
        <v>4713</v>
      </c>
      <c r="F117" s="232" t="s">
        <v>4714</v>
      </c>
      <c r="G117" s="233" t="s">
        <v>431</v>
      </c>
      <c r="H117" s="234">
        <v>1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5.0000000000000002E-05</v>
      </c>
      <c r="R117" s="239">
        <f>Q117*H117</f>
        <v>5.0000000000000002E-05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4715</v>
      </c>
    </row>
    <row r="118" s="13" customFormat="1">
      <c r="A118" s="13"/>
      <c r="B118" s="243"/>
      <c r="C118" s="244"/>
      <c r="D118" s="245" t="s">
        <v>288</v>
      </c>
      <c r="E118" s="246" t="s">
        <v>44</v>
      </c>
      <c r="F118" s="247" t="s">
        <v>4716</v>
      </c>
      <c r="G118" s="244"/>
      <c r="H118" s="248">
        <v>1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42</v>
      </c>
      <c r="AX118" s="13" t="s">
        <v>89</v>
      </c>
      <c r="AY118" s="254" t="s">
        <v>280</v>
      </c>
    </row>
    <row r="119" s="2" customFormat="1" ht="16.5" customHeight="1">
      <c r="A119" s="41"/>
      <c r="B119" s="42"/>
      <c r="C119" s="230" t="s">
        <v>428</v>
      </c>
      <c r="D119" s="230" t="s">
        <v>282</v>
      </c>
      <c r="E119" s="231" t="s">
        <v>4717</v>
      </c>
      <c r="F119" s="232" t="s">
        <v>4718</v>
      </c>
      <c r="G119" s="233" t="s">
        <v>431</v>
      </c>
      <c r="H119" s="234">
        <v>3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5.0000000000000002E-05</v>
      </c>
      <c r="R119" s="239">
        <f>Q119*H119</f>
        <v>0.00015000000000000001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4719</v>
      </c>
    </row>
    <row r="120" s="13" customFormat="1">
      <c r="A120" s="13"/>
      <c r="B120" s="243"/>
      <c r="C120" s="244"/>
      <c r="D120" s="245" t="s">
        <v>288</v>
      </c>
      <c r="E120" s="246" t="s">
        <v>44</v>
      </c>
      <c r="F120" s="247" t="s">
        <v>4720</v>
      </c>
      <c r="G120" s="244"/>
      <c r="H120" s="248">
        <v>3</v>
      </c>
      <c r="I120" s="249"/>
      <c r="J120" s="244"/>
      <c r="K120" s="244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91</v>
      </c>
      <c r="AV120" s="13" t="s">
        <v>91</v>
      </c>
      <c r="AW120" s="13" t="s">
        <v>42</v>
      </c>
      <c r="AX120" s="13" t="s">
        <v>89</v>
      </c>
      <c r="AY120" s="254" t="s">
        <v>280</v>
      </c>
    </row>
    <row r="121" s="2" customFormat="1" ht="16.5" customHeight="1">
      <c r="A121" s="41"/>
      <c r="B121" s="42"/>
      <c r="C121" s="266" t="s">
        <v>433</v>
      </c>
      <c r="D121" s="266" t="s">
        <v>329</v>
      </c>
      <c r="E121" s="267" t="s">
        <v>4721</v>
      </c>
      <c r="F121" s="268" t="s">
        <v>4722</v>
      </c>
      <c r="G121" s="269" t="s">
        <v>431</v>
      </c>
      <c r="H121" s="270">
        <v>19</v>
      </c>
      <c r="I121" s="271"/>
      <c r="J121" s="272">
        <f>ROUND(I121*H121,2)</f>
        <v>0</v>
      </c>
      <c r="K121" s="268" t="s">
        <v>285</v>
      </c>
      <c r="L121" s="273"/>
      <c r="M121" s="274" t="s">
        <v>44</v>
      </c>
      <c r="N121" s="275" t="s">
        <v>53</v>
      </c>
      <c r="O121" s="87"/>
      <c r="P121" s="239">
        <f>O121*H121</f>
        <v>0</v>
      </c>
      <c r="Q121" s="239">
        <v>0.0058999999999999999</v>
      </c>
      <c r="R121" s="239">
        <f>Q121*H121</f>
        <v>0.11209999999999999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323</v>
      </c>
      <c r="AT121" s="241" t="s">
        <v>329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286</v>
      </c>
      <c r="BM121" s="241" t="s">
        <v>4723</v>
      </c>
    </row>
    <row r="122" s="13" customFormat="1">
      <c r="A122" s="13"/>
      <c r="B122" s="243"/>
      <c r="C122" s="244"/>
      <c r="D122" s="245" t="s">
        <v>288</v>
      </c>
      <c r="E122" s="246" t="s">
        <v>44</v>
      </c>
      <c r="F122" s="247" t="s">
        <v>4724</v>
      </c>
      <c r="G122" s="244"/>
      <c r="H122" s="248">
        <v>11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42</v>
      </c>
      <c r="AX122" s="13" t="s">
        <v>82</v>
      </c>
      <c r="AY122" s="254" t="s">
        <v>280</v>
      </c>
    </row>
    <row r="123" s="13" customFormat="1">
      <c r="A123" s="13"/>
      <c r="B123" s="243"/>
      <c r="C123" s="244"/>
      <c r="D123" s="245" t="s">
        <v>288</v>
      </c>
      <c r="E123" s="246" t="s">
        <v>44</v>
      </c>
      <c r="F123" s="247" t="s">
        <v>4725</v>
      </c>
      <c r="G123" s="244"/>
      <c r="H123" s="248">
        <v>8</v>
      </c>
      <c r="I123" s="249"/>
      <c r="J123" s="244"/>
      <c r="K123" s="244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91</v>
      </c>
      <c r="AV123" s="13" t="s">
        <v>91</v>
      </c>
      <c r="AW123" s="13" t="s">
        <v>42</v>
      </c>
      <c r="AX123" s="13" t="s">
        <v>82</v>
      </c>
      <c r="AY123" s="254" t="s">
        <v>280</v>
      </c>
    </row>
    <row r="124" s="14" customFormat="1">
      <c r="A124" s="14"/>
      <c r="B124" s="255"/>
      <c r="C124" s="256"/>
      <c r="D124" s="245" t="s">
        <v>288</v>
      </c>
      <c r="E124" s="257" t="s">
        <v>44</v>
      </c>
      <c r="F124" s="258" t="s">
        <v>292</v>
      </c>
      <c r="G124" s="256"/>
      <c r="H124" s="259">
        <v>19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288</v>
      </c>
      <c r="AU124" s="265" t="s">
        <v>91</v>
      </c>
      <c r="AV124" s="14" t="s">
        <v>286</v>
      </c>
      <c r="AW124" s="14" t="s">
        <v>42</v>
      </c>
      <c r="AX124" s="14" t="s">
        <v>89</v>
      </c>
      <c r="AY124" s="265" t="s">
        <v>280</v>
      </c>
    </row>
    <row r="125" s="2" customFormat="1" ht="24" customHeight="1">
      <c r="A125" s="41"/>
      <c r="B125" s="42"/>
      <c r="C125" s="230" t="s">
        <v>437</v>
      </c>
      <c r="D125" s="230" t="s">
        <v>282</v>
      </c>
      <c r="E125" s="231" t="s">
        <v>4726</v>
      </c>
      <c r="F125" s="232" t="s">
        <v>4727</v>
      </c>
      <c r="G125" s="233" t="s">
        <v>431</v>
      </c>
      <c r="H125" s="234">
        <v>1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286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286</v>
      </c>
      <c r="BM125" s="241" t="s">
        <v>4728</v>
      </c>
    </row>
    <row r="126" s="2" customFormat="1" ht="24" customHeight="1">
      <c r="A126" s="41"/>
      <c r="B126" s="42"/>
      <c r="C126" s="230" t="s">
        <v>441</v>
      </c>
      <c r="D126" s="230" t="s">
        <v>282</v>
      </c>
      <c r="E126" s="231" t="s">
        <v>4729</v>
      </c>
      <c r="F126" s="232" t="s">
        <v>4730</v>
      </c>
      <c r="G126" s="233" t="s">
        <v>431</v>
      </c>
      <c r="H126" s="234">
        <v>3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4731</v>
      </c>
    </row>
    <row r="127" s="2" customFormat="1" ht="24" customHeight="1">
      <c r="A127" s="41"/>
      <c r="B127" s="42"/>
      <c r="C127" s="230" t="s">
        <v>445</v>
      </c>
      <c r="D127" s="230" t="s">
        <v>282</v>
      </c>
      <c r="E127" s="231" t="s">
        <v>4732</v>
      </c>
      <c r="F127" s="232" t="s">
        <v>4733</v>
      </c>
      <c r="G127" s="233" t="s">
        <v>431</v>
      </c>
      <c r="H127" s="234">
        <v>21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4734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4735</v>
      </c>
      <c r="G128" s="244"/>
      <c r="H128" s="248">
        <v>21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89</v>
      </c>
      <c r="AY128" s="254" t="s">
        <v>280</v>
      </c>
    </row>
    <row r="129" s="2" customFormat="1" ht="24" customHeight="1">
      <c r="A129" s="41"/>
      <c r="B129" s="42"/>
      <c r="C129" s="230" t="s">
        <v>449</v>
      </c>
      <c r="D129" s="230" t="s">
        <v>282</v>
      </c>
      <c r="E129" s="231" t="s">
        <v>4736</v>
      </c>
      <c r="F129" s="232" t="s">
        <v>4737</v>
      </c>
      <c r="G129" s="233" t="s">
        <v>201</v>
      </c>
      <c r="H129" s="234">
        <v>19.5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3.0000000000000001E-05</v>
      </c>
      <c r="R129" s="239">
        <f>Q129*H129</f>
        <v>0.00058500000000000002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4738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4739</v>
      </c>
      <c r="G130" s="244"/>
      <c r="H130" s="248">
        <v>19.5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89</v>
      </c>
      <c r="AY130" s="254" t="s">
        <v>280</v>
      </c>
    </row>
    <row r="131" s="2" customFormat="1" ht="16.5" customHeight="1">
      <c r="A131" s="41"/>
      <c r="B131" s="42"/>
      <c r="C131" s="266" t="s">
        <v>455</v>
      </c>
      <c r="D131" s="266" t="s">
        <v>329</v>
      </c>
      <c r="E131" s="267" t="s">
        <v>4740</v>
      </c>
      <c r="F131" s="268" t="s">
        <v>4741</v>
      </c>
      <c r="G131" s="269" t="s">
        <v>201</v>
      </c>
      <c r="H131" s="270">
        <v>19.5</v>
      </c>
      <c r="I131" s="271"/>
      <c r="J131" s="272">
        <f>ROUND(I131*H131,2)</f>
        <v>0</v>
      </c>
      <c r="K131" s="268" t="s">
        <v>285</v>
      </c>
      <c r="L131" s="273"/>
      <c r="M131" s="274" t="s">
        <v>44</v>
      </c>
      <c r="N131" s="275" t="s">
        <v>53</v>
      </c>
      <c r="O131" s="87"/>
      <c r="P131" s="239">
        <f>O131*H131</f>
        <v>0</v>
      </c>
      <c r="Q131" s="239">
        <v>0.00050000000000000001</v>
      </c>
      <c r="R131" s="239">
        <f>Q131*H131</f>
        <v>0.00975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323</v>
      </c>
      <c r="AT131" s="241" t="s">
        <v>329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4742</v>
      </c>
    </row>
    <row r="132" s="2" customFormat="1" ht="24" customHeight="1">
      <c r="A132" s="41"/>
      <c r="B132" s="42"/>
      <c r="C132" s="230" t="s">
        <v>461</v>
      </c>
      <c r="D132" s="230" t="s">
        <v>282</v>
      </c>
      <c r="E132" s="231" t="s">
        <v>4743</v>
      </c>
      <c r="F132" s="232" t="s">
        <v>4744</v>
      </c>
      <c r="G132" s="233" t="s">
        <v>431</v>
      </c>
      <c r="H132" s="234">
        <v>75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4745</v>
      </c>
    </row>
    <row r="133" s="2" customFormat="1">
      <c r="A133" s="41"/>
      <c r="B133" s="42"/>
      <c r="C133" s="43"/>
      <c r="D133" s="245" t="s">
        <v>360</v>
      </c>
      <c r="E133" s="43"/>
      <c r="F133" s="276" t="s">
        <v>4746</v>
      </c>
      <c r="G133" s="43"/>
      <c r="H133" s="43"/>
      <c r="I133" s="150"/>
      <c r="J133" s="43"/>
      <c r="K133" s="43"/>
      <c r="L133" s="47"/>
      <c r="M133" s="277"/>
      <c r="N133" s="278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360</v>
      </c>
      <c r="AU133" s="19" t="s">
        <v>91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4747</v>
      </c>
      <c r="G134" s="244"/>
      <c r="H134" s="248">
        <v>75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89</v>
      </c>
      <c r="AY134" s="254" t="s">
        <v>280</v>
      </c>
    </row>
    <row r="135" s="2" customFormat="1" ht="24" customHeight="1">
      <c r="A135" s="41"/>
      <c r="B135" s="42"/>
      <c r="C135" s="230" t="s">
        <v>466</v>
      </c>
      <c r="D135" s="230" t="s">
        <v>282</v>
      </c>
      <c r="E135" s="231" t="s">
        <v>4748</v>
      </c>
      <c r="F135" s="232" t="s">
        <v>4749</v>
      </c>
      <c r="G135" s="233" t="s">
        <v>431</v>
      </c>
      <c r="H135" s="234">
        <v>3630</v>
      </c>
      <c r="I135" s="235"/>
      <c r="J135" s="236">
        <f>ROUND(I135*H135,2)</f>
        <v>0</v>
      </c>
      <c r="K135" s="232" t="s">
        <v>285</v>
      </c>
      <c r="L135" s="47"/>
      <c r="M135" s="237" t="s">
        <v>44</v>
      </c>
      <c r="N135" s="238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286</v>
      </c>
      <c r="AT135" s="241" t="s">
        <v>282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286</v>
      </c>
      <c r="BM135" s="241" t="s">
        <v>4750</v>
      </c>
    </row>
    <row r="136" s="2" customFormat="1">
      <c r="A136" s="41"/>
      <c r="B136" s="42"/>
      <c r="C136" s="43"/>
      <c r="D136" s="245" t="s">
        <v>360</v>
      </c>
      <c r="E136" s="43"/>
      <c r="F136" s="276" t="s">
        <v>4751</v>
      </c>
      <c r="G136" s="43"/>
      <c r="H136" s="43"/>
      <c r="I136" s="150"/>
      <c r="J136" s="43"/>
      <c r="K136" s="43"/>
      <c r="L136" s="47"/>
      <c r="M136" s="277"/>
      <c r="N136" s="278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360</v>
      </c>
      <c r="AU136" s="19" t="s">
        <v>91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4752</v>
      </c>
      <c r="G137" s="244"/>
      <c r="H137" s="248">
        <v>3630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89</v>
      </c>
      <c r="AY137" s="254" t="s">
        <v>280</v>
      </c>
    </row>
    <row r="138" s="2" customFormat="1" ht="24" customHeight="1">
      <c r="A138" s="41"/>
      <c r="B138" s="42"/>
      <c r="C138" s="230" t="s">
        <v>471</v>
      </c>
      <c r="D138" s="230" t="s">
        <v>282</v>
      </c>
      <c r="E138" s="231" t="s">
        <v>4753</v>
      </c>
      <c r="F138" s="232" t="s">
        <v>4754</v>
      </c>
      <c r="G138" s="233" t="s">
        <v>218</v>
      </c>
      <c r="H138" s="234">
        <v>63</v>
      </c>
      <c r="I138" s="235"/>
      <c r="J138" s="236">
        <f>ROUND(I138*H138,2)</f>
        <v>0</v>
      </c>
      <c r="K138" s="232" t="s">
        <v>285</v>
      </c>
      <c r="L138" s="47"/>
      <c r="M138" s="237" t="s">
        <v>44</v>
      </c>
      <c r="N138" s="238" t="s">
        <v>53</v>
      </c>
      <c r="O138" s="87"/>
      <c r="P138" s="239">
        <f>O138*H138</f>
        <v>0</v>
      </c>
      <c r="Q138" s="239">
        <v>0.01125</v>
      </c>
      <c r="R138" s="239">
        <f>Q138*H138</f>
        <v>0.70874999999999999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286</v>
      </c>
      <c r="AT138" s="241" t="s">
        <v>282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286</v>
      </c>
      <c r="BM138" s="241" t="s">
        <v>4755</v>
      </c>
    </row>
    <row r="139" s="2" customFormat="1" ht="36" customHeight="1">
      <c r="A139" s="41"/>
      <c r="B139" s="42"/>
      <c r="C139" s="230" t="s">
        <v>478</v>
      </c>
      <c r="D139" s="230" t="s">
        <v>282</v>
      </c>
      <c r="E139" s="231" t="s">
        <v>4756</v>
      </c>
      <c r="F139" s="232" t="s">
        <v>4757</v>
      </c>
      <c r="G139" s="233" t="s">
        <v>431</v>
      </c>
      <c r="H139" s="234">
        <v>3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0.01281</v>
      </c>
      <c r="R139" s="239">
        <f>Q139*H139</f>
        <v>0.038429999999999999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286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286</v>
      </c>
      <c r="BM139" s="241" t="s">
        <v>4758</v>
      </c>
    </row>
    <row r="140" s="2" customFormat="1" ht="36" customHeight="1">
      <c r="A140" s="41"/>
      <c r="B140" s="42"/>
      <c r="C140" s="230" t="s">
        <v>484</v>
      </c>
      <c r="D140" s="230" t="s">
        <v>282</v>
      </c>
      <c r="E140" s="231" t="s">
        <v>4759</v>
      </c>
      <c r="F140" s="232" t="s">
        <v>4760</v>
      </c>
      <c r="G140" s="233" t="s">
        <v>431</v>
      </c>
      <c r="H140" s="234">
        <v>3</v>
      </c>
      <c r="I140" s="235"/>
      <c r="J140" s="236">
        <f>ROUND(I140*H140,2)</f>
        <v>0</v>
      </c>
      <c r="K140" s="232" t="s">
        <v>285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0.021350000000000001</v>
      </c>
      <c r="R140" s="239">
        <f>Q140*H140</f>
        <v>0.064049999999999996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4761</v>
      </c>
    </row>
    <row r="141" s="2" customFormat="1" ht="48" customHeight="1">
      <c r="A141" s="41"/>
      <c r="B141" s="42"/>
      <c r="C141" s="230" t="s">
        <v>489</v>
      </c>
      <c r="D141" s="230" t="s">
        <v>282</v>
      </c>
      <c r="E141" s="231" t="s">
        <v>4762</v>
      </c>
      <c r="F141" s="232" t="s">
        <v>4763</v>
      </c>
      <c r="G141" s="233" t="s">
        <v>431</v>
      </c>
      <c r="H141" s="234">
        <v>6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0.044839999999999998</v>
      </c>
      <c r="R141" s="239">
        <f>Q141*H141</f>
        <v>0.26904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4764</v>
      </c>
    </row>
    <row r="142" s="2" customFormat="1" ht="16.5" customHeight="1">
      <c r="A142" s="41"/>
      <c r="B142" s="42"/>
      <c r="C142" s="230" t="s">
        <v>493</v>
      </c>
      <c r="D142" s="230" t="s">
        <v>282</v>
      </c>
      <c r="E142" s="231" t="s">
        <v>4765</v>
      </c>
      <c r="F142" s="232" t="s">
        <v>4766</v>
      </c>
      <c r="G142" s="233" t="s">
        <v>431</v>
      </c>
      <c r="H142" s="234">
        <v>2</v>
      </c>
      <c r="I142" s="235"/>
      <c r="J142" s="236">
        <f>ROUND(I142*H142,2)</f>
        <v>0</v>
      </c>
      <c r="K142" s="232" t="s">
        <v>285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286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4767</v>
      </c>
    </row>
    <row r="143" s="2" customFormat="1">
      <c r="A143" s="41"/>
      <c r="B143" s="42"/>
      <c r="C143" s="43"/>
      <c r="D143" s="245" t="s">
        <v>360</v>
      </c>
      <c r="E143" s="43"/>
      <c r="F143" s="276" t="s">
        <v>4768</v>
      </c>
      <c r="G143" s="43"/>
      <c r="H143" s="43"/>
      <c r="I143" s="150"/>
      <c r="J143" s="43"/>
      <c r="K143" s="43"/>
      <c r="L143" s="47"/>
      <c r="M143" s="277"/>
      <c r="N143" s="278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360</v>
      </c>
      <c r="AU143" s="19" t="s">
        <v>91</v>
      </c>
    </row>
    <row r="144" s="2" customFormat="1" ht="36" customHeight="1">
      <c r="A144" s="41"/>
      <c r="B144" s="42"/>
      <c r="C144" s="230" t="s">
        <v>497</v>
      </c>
      <c r="D144" s="230" t="s">
        <v>282</v>
      </c>
      <c r="E144" s="231" t="s">
        <v>4769</v>
      </c>
      <c r="F144" s="232" t="s">
        <v>4770</v>
      </c>
      <c r="G144" s="233" t="s">
        <v>431</v>
      </c>
      <c r="H144" s="234">
        <v>1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4771</v>
      </c>
    </row>
    <row r="145" s="2" customFormat="1" ht="36" customHeight="1">
      <c r="A145" s="41"/>
      <c r="B145" s="42"/>
      <c r="C145" s="230" t="s">
        <v>501</v>
      </c>
      <c r="D145" s="230" t="s">
        <v>282</v>
      </c>
      <c r="E145" s="231" t="s">
        <v>4772</v>
      </c>
      <c r="F145" s="232" t="s">
        <v>4773</v>
      </c>
      <c r="G145" s="233" t="s">
        <v>431</v>
      </c>
      <c r="H145" s="234">
        <v>1</v>
      </c>
      <c r="I145" s="235"/>
      <c r="J145" s="236">
        <f>ROUND(I145*H145,2)</f>
        <v>0</v>
      </c>
      <c r="K145" s="232" t="s">
        <v>285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4774</v>
      </c>
    </row>
    <row r="146" s="2" customFormat="1" ht="36" customHeight="1">
      <c r="A146" s="41"/>
      <c r="B146" s="42"/>
      <c r="C146" s="230" t="s">
        <v>508</v>
      </c>
      <c r="D146" s="230" t="s">
        <v>282</v>
      </c>
      <c r="E146" s="231" t="s">
        <v>4775</v>
      </c>
      <c r="F146" s="232" t="s">
        <v>4776</v>
      </c>
      <c r="G146" s="233" t="s">
        <v>431</v>
      </c>
      <c r="H146" s="234">
        <v>1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4777</v>
      </c>
    </row>
    <row r="147" s="2" customFormat="1" ht="36" customHeight="1">
      <c r="A147" s="41"/>
      <c r="B147" s="42"/>
      <c r="C147" s="230" t="s">
        <v>516</v>
      </c>
      <c r="D147" s="230" t="s">
        <v>282</v>
      </c>
      <c r="E147" s="231" t="s">
        <v>4778</v>
      </c>
      <c r="F147" s="232" t="s">
        <v>4779</v>
      </c>
      <c r="G147" s="233" t="s">
        <v>431</v>
      </c>
      <c r="H147" s="234">
        <v>1</v>
      </c>
      <c r="I147" s="235"/>
      <c r="J147" s="236">
        <f>ROUND(I147*H147,2)</f>
        <v>0</v>
      </c>
      <c r="K147" s="232" t="s">
        <v>285</v>
      </c>
      <c r="L147" s="47"/>
      <c r="M147" s="237" t="s">
        <v>44</v>
      </c>
      <c r="N147" s="238" t="s">
        <v>53</v>
      </c>
      <c r="O147" s="87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286</v>
      </c>
      <c r="AT147" s="241" t="s">
        <v>282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4780</v>
      </c>
    </row>
    <row r="148" s="2" customFormat="1" ht="36" customHeight="1">
      <c r="A148" s="41"/>
      <c r="B148" s="42"/>
      <c r="C148" s="230" t="s">
        <v>521</v>
      </c>
      <c r="D148" s="230" t="s">
        <v>282</v>
      </c>
      <c r="E148" s="231" t="s">
        <v>4781</v>
      </c>
      <c r="F148" s="232" t="s">
        <v>4782</v>
      </c>
      <c r="G148" s="233" t="s">
        <v>431</v>
      </c>
      <c r="H148" s="234">
        <v>2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286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286</v>
      </c>
      <c r="BM148" s="241" t="s">
        <v>4783</v>
      </c>
    </row>
    <row r="149" s="2" customFormat="1" ht="24" customHeight="1">
      <c r="A149" s="41"/>
      <c r="B149" s="42"/>
      <c r="C149" s="230" t="s">
        <v>526</v>
      </c>
      <c r="D149" s="230" t="s">
        <v>282</v>
      </c>
      <c r="E149" s="231" t="s">
        <v>4784</v>
      </c>
      <c r="F149" s="232" t="s">
        <v>4785</v>
      </c>
      <c r="G149" s="233" t="s">
        <v>201</v>
      </c>
      <c r="H149" s="234">
        <v>348</v>
      </c>
      <c r="I149" s="235"/>
      <c r="J149" s="236">
        <f>ROUND(I149*H149,2)</f>
        <v>0</v>
      </c>
      <c r="K149" s="232" t="s">
        <v>285</v>
      </c>
      <c r="L149" s="47"/>
      <c r="M149" s="237" t="s">
        <v>44</v>
      </c>
      <c r="N149" s="238" t="s">
        <v>53</v>
      </c>
      <c r="O149" s="87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286</v>
      </c>
      <c r="AT149" s="241" t="s">
        <v>282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4786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4787</v>
      </c>
      <c r="G150" s="244"/>
      <c r="H150" s="248">
        <v>348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89</v>
      </c>
      <c r="AY150" s="254" t="s">
        <v>280</v>
      </c>
    </row>
    <row r="151" s="2" customFormat="1" ht="16.5" customHeight="1">
      <c r="A151" s="41"/>
      <c r="B151" s="42"/>
      <c r="C151" s="266" t="s">
        <v>531</v>
      </c>
      <c r="D151" s="266" t="s">
        <v>329</v>
      </c>
      <c r="E151" s="267" t="s">
        <v>4788</v>
      </c>
      <c r="F151" s="268" t="s">
        <v>4789</v>
      </c>
      <c r="G151" s="269" t="s">
        <v>235</v>
      </c>
      <c r="H151" s="270">
        <v>35.844000000000001</v>
      </c>
      <c r="I151" s="271"/>
      <c r="J151" s="272">
        <f>ROUND(I151*H151,2)</f>
        <v>0</v>
      </c>
      <c r="K151" s="268" t="s">
        <v>285</v>
      </c>
      <c r="L151" s="273"/>
      <c r="M151" s="274" t="s">
        <v>44</v>
      </c>
      <c r="N151" s="275" t="s">
        <v>53</v>
      </c>
      <c r="O151" s="87"/>
      <c r="P151" s="239">
        <f>O151*H151</f>
        <v>0</v>
      </c>
      <c r="Q151" s="239">
        <v>0.20000000000000001</v>
      </c>
      <c r="R151" s="239">
        <f>Q151*H151</f>
        <v>7.1688000000000009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323</v>
      </c>
      <c r="AT151" s="241" t="s">
        <v>329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4790</v>
      </c>
    </row>
    <row r="152" s="13" customFormat="1">
      <c r="A152" s="13"/>
      <c r="B152" s="243"/>
      <c r="C152" s="244"/>
      <c r="D152" s="245" t="s">
        <v>288</v>
      </c>
      <c r="E152" s="244"/>
      <c r="F152" s="247" t="s">
        <v>4791</v>
      </c>
      <c r="G152" s="244"/>
      <c r="H152" s="248">
        <v>35.844000000000001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</v>
      </c>
      <c r="AX152" s="13" t="s">
        <v>89</v>
      </c>
      <c r="AY152" s="254" t="s">
        <v>280</v>
      </c>
    </row>
    <row r="153" s="2" customFormat="1" ht="16.5" customHeight="1">
      <c r="A153" s="41"/>
      <c r="B153" s="42"/>
      <c r="C153" s="230" t="s">
        <v>536</v>
      </c>
      <c r="D153" s="230" t="s">
        <v>282</v>
      </c>
      <c r="E153" s="231" t="s">
        <v>4792</v>
      </c>
      <c r="F153" s="232" t="s">
        <v>4793</v>
      </c>
      <c r="G153" s="233" t="s">
        <v>235</v>
      </c>
      <c r="H153" s="234">
        <v>57.5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286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4794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4795</v>
      </c>
      <c r="G154" s="244"/>
      <c r="H154" s="248">
        <v>37.5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82</v>
      </c>
      <c r="AY154" s="254" t="s">
        <v>280</v>
      </c>
    </row>
    <row r="155" s="13" customFormat="1">
      <c r="A155" s="13"/>
      <c r="B155" s="243"/>
      <c r="C155" s="244"/>
      <c r="D155" s="245" t="s">
        <v>288</v>
      </c>
      <c r="E155" s="246" t="s">
        <v>44</v>
      </c>
      <c r="F155" s="247" t="s">
        <v>4796</v>
      </c>
      <c r="G155" s="244"/>
      <c r="H155" s="248">
        <v>20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288</v>
      </c>
      <c r="AU155" s="254" t="s">
        <v>91</v>
      </c>
      <c r="AV155" s="13" t="s">
        <v>91</v>
      </c>
      <c r="AW155" s="13" t="s">
        <v>42</v>
      </c>
      <c r="AX155" s="13" t="s">
        <v>82</v>
      </c>
      <c r="AY155" s="254" t="s">
        <v>280</v>
      </c>
    </row>
    <row r="156" s="14" customFormat="1">
      <c r="A156" s="14"/>
      <c r="B156" s="255"/>
      <c r="C156" s="256"/>
      <c r="D156" s="245" t="s">
        <v>288</v>
      </c>
      <c r="E156" s="257" t="s">
        <v>44</v>
      </c>
      <c r="F156" s="258" t="s">
        <v>292</v>
      </c>
      <c r="G156" s="256"/>
      <c r="H156" s="259">
        <v>57.5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288</v>
      </c>
      <c r="AU156" s="265" t="s">
        <v>91</v>
      </c>
      <c r="AV156" s="14" t="s">
        <v>286</v>
      </c>
      <c r="AW156" s="14" t="s">
        <v>42</v>
      </c>
      <c r="AX156" s="14" t="s">
        <v>89</v>
      </c>
      <c r="AY156" s="265" t="s">
        <v>280</v>
      </c>
    </row>
    <row r="157" s="2" customFormat="1" ht="24" customHeight="1">
      <c r="A157" s="41"/>
      <c r="B157" s="42"/>
      <c r="C157" s="230" t="s">
        <v>541</v>
      </c>
      <c r="D157" s="230" t="s">
        <v>282</v>
      </c>
      <c r="E157" s="231" t="s">
        <v>4797</v>
      </c>
      <c r="F157" s="232" t="s">
        <v>4798</v>
      </c>
      <c r="G157" s="233" t="s">
        <v>235</v>
      </c>
      <c r="H157" s="234">
        <v>55.68</v>
      </c>
      <c r="I157" s="235"/>
      <c r="J157" s="236">
        <f>ROUND(I157*H157,2)</f>
        <v>0</v>
      </c>
      <c r="K157" s="232" t="s">
        <v>285</v>
      </c>
      <c r="L157" s="47"/>
      <c r="M157" s="237" t="s">
        <v>44</v>
      </c>
      <c r="N157" s="238" t="s">
        <v>53</v>
      </c>
      <c r="O157" s="87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286</v>
      </c>
      <c r="AT157" s="241" t="s">
        <v>282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4799</v>
      </c>
    </row>
    <row r="158" s="13" customFormat="1">
      <c r="A158" s="13"/>
      <c r="B158" s="243"/>
      <c r="C158" s="244"/>
      <c r="D158" s="245" t="s">
        <v>288</v>
      </c>
      <c r="E158" s="246" t="s">
        <v>44</v>
      </c>
      <c r="F158" s="247" t="s">
        <v>4800</v>
      </c>
      <c r="G158" s="244"/>
      <c r="H158" s="248">
        <v>55.68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288</v>
      </c>
      <c r="AU158" s="254" t="s">
        <v>91</v>
      </c>
      <c r="AV158" s="13" t="s">
        <v>91</v>
      </c>
      <c r="AW158" s="13" t="s">
        <v>42</v>
      </c>
      <c r="AX158" s="13" t="s">
        <v>89</v>
      </c>
      <c r="AY158" s="254" t="s">
        <v>280</v>
      </c>
    </row>
    <row r="159" s="12" customFormat="1" ht="22.8" customHeight="1">
      <c r="A159" s="12"/>
      <c r="B159" s="214"/>
      <c r="C159" s="215"/>
      <c r="D159" s="216" t="s">
        <v>81</v>
      </c>
      <c r="E159" s="228" t="s">
        <v>701</v>
      </c>
      <c r="F159" s="228" t="s">
        <v>702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P160</f>
        <v>0</v>
      </c>
      <c r="Q159" s="222"/>
      <c r="R159" s="223">
        <f>R160</f>
        <v>0</v>
      </c>
      <c r="S159" s="222"/>
      <c r="T159" s="22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89</v>
      </c>
      <c r="AT159" s="226" t="s">
        <v>81</v>
      </c>
      <c r="AU159" s="226" t="s">
        <v>89</v>
      </c>
      <c r="AY159" s="225" t="s">
        <v>280</v>
      </c>
      <c r="BK159" s="227">
        <f>BK160</f>
        <v>0</v>
      </c>
    </row>
    <row r="160" s="2" customFormat="1" ht="36" customHeight="1">
      <c r="A160" s="41"/>
      <c r="B160" s="42"/>
      <c r="C160" s="230" t="s">
        <v>546</v>
      </c>
      <c r="D160" s="230" t="s">
        <v>282</v>
      </c>
      <c r="E160" s="231" t="s">
        <v>4801</v>
      </c>
      <c r="F160" s="232" t="s">
        <v>4802</v>
      </c>
      <c r="G160" s="233" t="s">
        <v>319</v>
      </c>
      <c r="H160" s="234">
        <v>18.189</v>
      </c>
      <c r="I160" s="235"/>
      <c r="J160" s="236">
        <f>ROUND(I160*H160,2)</f>
        <v>0</v>
      </c>
      <c r="K160" s="232" t="s">
        <v>285</v>
      </c>
      <c r="L160" s="47"/>
      <c r="M160" s="304" t="s">
        <v>44</v>
      </c>
      <c r="N160" s="305" t="s">
        <v>53</v>
      </c>
      <c r="O160" s="306"/>
      <c r="P160" s="307">
        <f>O160*H160</f>
        <v>0</v>
      </c>
      <c r="Q160" s="307">
        <v>0</v>
      </c>
      <c r="R160" s="307">
        <f>Q160*H160</f>
        <v>0</v>
      </c>
      <c r="S160" s="307">
        <v>0</v>
      </c>
      <c r="T160" s="308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286</v>
      </c>
      <c r="AT160" s="241" t="s">
        <v>282</v>
      </c>
      <c r="AU160" s="241" t="s">
        <v>91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286</v>
      </c>
      <c r="BM160" s="241" t="s">
        <v>4803</v>
      </c>
    </row>
    <row r="161" s="2" customFormat="1" ht="6.96" customHeight="1">
      <c r="A161" s="41"/>
      <c r="B161" s="62"/>
      <c r="C161" s="63"/>
      <c r="D161" s="63"/>
      <c r="E161" s="63"/>
      <c r="F161" s="63"/>
      <c r="G161" s="63"/>
      <c r="H161" s="63"/>
      <c r="I161" s="179"/>
      <c r="J161" s="63"/>
      <c r="K161" s="63"/>
      <c r="L161" s="47"/>
      <c r="M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</row>
  </sheetData>
  <sheetProtection sheet="1" autoFilter="0" formatColumns="0" formatRows="0" objects="1" scenarios="1" spinCount="100000" saltValue="VaM2vgmo1aodSxM46RdR47mowRp5u7XrTy844z1piDJEVUPugFV8qXrNc313ZZMrz6WZVM6PnkAd8sunLviFnw==" hashValue="psWGNBFH2FT0L0HkDpLBqJ59TxJChNu555sGdGyKzSoyV5anpnS9dqeixBAg8ZpEFiae4/qNd+xN1vXb15n5Bg==" algorithmName="SHA-512" password="CC35"/>
  <autoFilter ref="C81:K16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198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4804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19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ROUND(J86,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ROUND((SUM(BE86:BE120)),  2)</f>
        <v>0</v>
      </c>
      <c r="G33" s="41"/>
      <c r="H33" s="41"/>
      <c r="I33" s="168">
        <v>0.20999999999999999</v>
      </c>
      <c r="J33" s="167">
        <f>ROUND(((SUM(BE86:BE120))*I33),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ROUND((SUM(BF86:BF120)),  2)</f>
        <v>0</v>
      </c>
      <c r="G34" s="41"/>
      <c r="H34" s="41"/>
      <c r="I34" s="168">
        <v>0.14999999999999999</v>
      </c>
      <c r="J34" s="167">
        <f>ROUND(((SUM(BF86:BF120))*I34),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ROUND((SUM(BG86:BG120)),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ROUND((SUM(BH86:BH120)),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ROUND((SUM(BI86:BI120)),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v - VRN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J86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2733</v>
      </c>
      <c r="E60" s="192"/>
      <c r="F60" s="192"/>
      <c r="G60" s="192"/>
      <c r="H60" s="192"/>
      <c r="I60" s="193"/>
      <c r="J60" s="194">
        <f>J87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2734</v>
      </c>
      <c r="E61" s="198"/>
      <c r="F61" s="198"/>
      <c r="G61" s="198"/>
      <c r="H61" s="198"/>
      <c r="I61" s="199"/>
      <c r="J61" s="200">
        <f>J88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2735</v>
      </c>
      <c r="E62" s="198"/>
      <c r="F62" s="198"/>
      <c r="G62" s="198"/>
      <c r="H62" s="198"/>
      <c r="I62" s="199"/>
      <c r="J62" s="200">
        <f>J99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2736</v>
      </c>
      <c r="E63" s="198"/>
      <c r="F63" s="198"/>
      <c r="G63" s="198"/>
      <c r="H63" s="198"/>
      <c r="I63" s="199"/>
      <c r="J63" s="200">
        <f>J102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6"/>
      <c r="C64" s="128"/>
      <c r="D64" s="197" t="s">
        <v>4805</v>
      </c>
      <c r="E64" s="198"/>
      <c r="F64" s="198"/>
      <c r="G64" s="198"/>
      <c r="H64" s="198"/>
      <c r="I64" s="199"/>
      <c r="J64" s="200">
        <f>J113</f>
        <v>0</v>
      </c>
      <c r="K64" s="128"/>
      <c r="L64" s="20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96"/>
      <c r="C65" s="128"/>
      <c r="D65" s="197" t="s">
        <v>3210</v>
      </c>
      <c r="E65" s="198"/>
      <c r="F65" s="198"/>
      <c r="G65" s="198"/>
      <c r="H65" s="198"/>
      <c r="I65" s="199"/>
      <c r="J65" s="200">
        <f>J115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3211</v>
      </c>
      <c r="E66" s="198"/>
      <c r="F66" s="198"/>
      <c r="G66" s="198"/>
      <c r="H66" s="198"/>
      <c r="I66" s="199"/>
      <c r="J66" s="200">
        <f>J118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50"/>
      <c r="J67" s="43"/>
      <c r="K67" s="43"/>
      <c r="L67" s="15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79"/>
      <c r="J68" s="63"/>
      <c r="K68" s="6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82"/>
      <c r="J72" s="65"/>
      <c r="K72" s="65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265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83" t="str">
        <f>E7</f>
        <v>Revitalizace Jižního náměstí</v>
      </c>
      <c r="F76" s="34"/>
      <c r="G76" s="34"/>
      <c r="H76" s="34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2" customHeight="1">
      <c r="A77" s="41"/>
      <c r="B77" s="42"/>
      <c r="C77" s="34" t="s">
        <v>220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6.5" customHeight="1">
      <c r="A78" s="41"/>
      <c r="B78" s="42"/>
      <c r="C78" s="43"/>
      <c r="D78" s="43"/>
      <c r="E78" s="72" t="str">
        <f>E9</f>
        <v>v - VRN</v>
      </c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6.96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22</v>
      </c>
      <c r="D80" s="43"/>
      <c r="E80" s="43"/>
      <c r="F80" s="29" t="str">
        <f>F12</f>
        <v>Praha 14</v>
      </c>
      <c r="G80" s="43"/>
      <c r="H80" s="43"/>
      <c r="I80" s="153" t="s">
        <v>24</v>
      </c>
      <c r="J80" s="75" t="str">
        <f>IF(J12="","",J12)</f>
        <v>17. 10. 2019</v>
      </c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27.9" customHeight="1">
      <c r="A82" s="41"/>
      <c r="B82" s="42"/>
      <c r="C82" s="34" t="s">
        <v>30</v>
      </c>
      <c r="D82" s="43"/>
      <c r="E82" s="43"/>
      <c r="F82" s="29" t="str">
        <f>E15</f>
        <v>TSK hl. m. Prahy a.s.</v>
      </c>
      <c r="G82" s="43"/>
      <c r="H82" s="43"/>
      <c r="I82" s="153" t="s">
        <v>38</v>
      </c>
      <c r="J82" s="39" t="str">
        <f>E21</f>
        <v>d plus projektová a inženýrská a.s.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5.15" customHeight="1">
      <c r="A83" s="41"/>
      <c r="B83" s="42"/>
      <c r="C83" s="34" t="s">
        <v>36</v>
      </c>
      <c r="D83" s="43"/>
      <c r="E83" s="43"/>
      <c r="F83" s="29" t="str">
        <f>IF(E18="","",E18)</f>
        <v>Vyplň údaj</v>
      </c>
      <c r="G83" s="43"/>
      <c r="H83" s="43"/>
      <c r="I83" s="153" t="s">
        <v>43</v>
      </c>
      <c r="J83" s="39" t="str">
        <f>E24</f>
        <v xml:space="preserve"> </v>
      </c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0.32" customHeight="1">
      <c r="A84" s="41"/>
      <c r="B84" s="42"/>
      <c r="C84" s="43"/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11" customFormat="1" ht="29.28" customHeight="1">
      <c r="A85" s="202"/>
      <c r="B85" s="203"/>
      <c r="C85" s="204" t="s">
        <v>266</v>
      </c>
      <c r="D85" s="205" t="s">
        <v>67</v>
      </c>
      <c r="E85" s="205" t="s">
        <v>63</v>
      </c>
      <c r="F85" s="205" t="s">
        <v>64</v>
      </c>
      <c r="G85" s="205" t="s">
        <v>267</v>
      </c>
      <c r="H85" s="205" t="s">
        <v>268</v>
      </c>
      <c r="I85" s="206" t="s">
        <v>269</v>
      </c>
      <c r="J85" s="205" t="s">
        <v>239</v>
      </c>
      <c r="K85" s="207" t="s">
        <v>270</v>
      </c>
      <c r="L85" s="208"/>
      <c r="M85" s="95" t="s">
        <v>44</v>
      </c>
      <c r="N85" s="96" t="s">
        <v>52</v>
      </c>
      <c r="O85" s="96" t="s">
        <v>271</v>
      </c>
      <c r="P85" s="96" t="s">
        <v>272</v>
      </c>
      <c r="Q85" s="96" t="s">
        <v>273</v>
      </c>
      <c r="R85" s="96" t="s">
        <v>274</v>
      </c>
      <c r="S85" s="96" t="s">
        <v>275</v>
      </c>
      <c r="T85" s="97" t="s">
        <v>276</v>
      </c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</row>
    <row r="86" s="2" customFormat="1" ht="22.8" customHeight="1">
      <c r="A86" s="41"/>
      <c r="B86" s="42"/>
      <c r="C86" s="102" t="s">
        <v>277</v>
      </c>
      <c r="D86" s="43"/>
      <c r="E86" s="43"/>
      <c r="F86" s="43"/>
      <c r="G86" s="43"/>
      <c r="H86" s="43"/>
      <c r="I86" s="150"/>
      <c r="J86" s="209">
        <f>BK86</f>
        <v>0</v>
      </c>
      <c r="K86" s="43"/>
      <c r="L86" s="47"/>
      <c r="M86" s="98"/>
      <c r="N86" s="210"/>
      <c r="O86" s="99"/>
      <c r="P86" s="211">
        <f>P87</f>
        <v>0</v>
      </c>
      <c r="Q86" s="99"/>
      <c r="R86" s="211">
        <f>R87</f>
        <v>0</v>
      </c>
      <c r="S86" s="99"/>
      <c r="T86" s="212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240</v>
      </c>
      <c r="BK86" s="213">
        <f>BK87</f>
        <v>0</v>
      </c>
    </row>
    <row r="87" s="12" customFormat="1" ht="25.92" customHeight="1">
      <c r="A87" s="12"/>
      <c r="B87" s="214"/>
      <c r="C87" s="215"/>
      <c r="D87" s="216" t="s">
        <v>81</v>
      </c>
      <c r="E87" s="217" t="s">
        <v>196</v>
      </c>
      <c r="F87" s="217" t="s">
        <v>2837</v>
      </c>
      <c r="G87" s="215"/>
      <c r="H87" s="215"/>
      <c r="I87" s="218"/>
      <c r="J87" s="219">
        <f>BK87</f>
        <v>0</v>
      </c>
      <c r="K87" s="215"/>
      <c r="L87" s="220"/>
      <c r="M87" s="221"/>
      <c r="N87" s="222"/>
      <c r="O87" s="222"/>
      <c r="P87" s="223">
        <f>P88+P99+P102+P113+P115+P118</f>
        <v>0</v>
      </c>
      <c r="Q87" s="222"/>
      <c r="R87" s="223">
        <f>R88+R99+R102+R113+R115+R118</f>
        <v>0</v>
      </c>
      <c r="S87" s="222"/>
      <c r="T87" s="224">
        <f>T88+T99+T102+T113+T115+T118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5" t="s">
        <v>307</v>
      </c>
      <c r="AT87" s="226" t="s">
        <v>81</v>
      </c>
      <c r="AU87" s="226" t="s">
        <v>82</v>
      </c>
      <c r="AY87" s="225" t="s">
        <v>280</v>
      </c>
      <c r="BK87" s="227">
        <f>BK88+BK99+BK102+BK113+BK115+BK118</f>
        <v>0</v>
      </c>
    </row>
    <row r="88" s="12" customFormat="1" ht="22.8" customHeight="1">
      <c r="A88" s="12"/>
      <c r="B88" s="214"/>
      <c r="C88" s="215"/>
      <c r="D88" s="216" t="s">
        <v>81</v>
      </c>
      <c r="E88" s="228" t="s">
        <v>2838</v>
      </c>
      <c r="F88" s="228" t="s">
        <v>2839</v>
      </c>
      <c r="G88" s="215"/>
      <c r="H88" s="215"/>
      <c r="I88" s="218"/>
      <c r="J88" s="229">
        <f>BK88</f>
        <v>0</v>
      </c>
      <c r="K88" s="215"/>
      <c r="L88" s="220"/>
      <c r="M88" s="221"/>
      <c r="N88" s="222"/>
      <c r="O88" s="222"/>
      <c r="P88" s="223">
        <f>SUM(P89:P98)</f>
        <v>0</v>
      </c>
      <c r="Q88" s="222"/>
      <c r="R88" s="223">
        <f>SUM(R89:R98)</f>
        <v>0</v>
      </c>
      <c r="S88" s="222"/>
      <c r="T88" s="224">
        <f>SUM(T89:T98)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5" t="s">
        <v>307</v>
      </c>
      <c r="AT88" s="226" t="s">
        <v>81</v>
      </c>
      <c r="AU88" s="226" t="s">
        <v>89</v>
      </c>
      <c r="AY88" s="225" t="s">
        <v>280</v>
      </c>
      <c r="BK88" s="227">
        <f>SUM(BK89:BK98)</f>
        <v>0</v>
      </c>
    </row>
    <row r="89" s="2" customFormat="1" ht="16.5" customHeight="1">
      <c r="A89" s="41"/>
      <c r="B89" s="42"/>
      <c r="C89" s="230" t="s">
        <v>89</v>
      </c>
      <c r="D89" s="230" t="s">
        <v>282</v>
      </c>
      <c r="E89" s="231" t="s">
        <v>2840</v>
      </c>
      <c r="F89" s="232" t="s">
        <v>4806</v>
      </c>
      <c r="G89" s="233" t="s">
        <v>1479</v>
      </c>
      <c r="H89" s="234">
        <v>1</v>
      </c>
      <c r="I89" s="235"/>
      <c r="J89" s="236">
        <f>ROUND(I89*H89,2)</f>
        <v>0</v>
      </c>
      <c r="K89" s="232" t="s">
        <v>285</v>
      </c>
      <c r="L89" s="47"/>
      <c r="M89" s="237" t="s">
        <v>44</v>
      </c>
      <c r="N89" s="238" t="s">
        <v>53</v>
      </c>
      <c r="O89" s="87"/>
      <c r="P89" s="239">
        <f>O89*H89</f>
        <v>0</v>
      </c>
      <c r="Q89" s="239">
        <v>0</v>
      </c>
      <c r="R89" s="239">
        <f>Q89*H89</f>
        <v>0</v>
      </c>
      <c r="S89" s="239">
        <v>0</v>
      </c>
      <c r="T89" s="240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41" t="s">
        <v>3275</v>
      </c>
      <c r="AT89" s="241" t="s">
        <v>282</v>
      </c>
      <c r="AU89" s="241" t="s">
        <v>91</v>
      </c>
      <c r="AY89" s="19" t="s">
        <v>280</v>
      </c>
      <c r="BE89" s="242">
        <f>IF(N89="základní",J89,0)</f>
        <v>0</v>
      </c>
      <c r="BF89" s="242">
        <f>IF(N89="snížená",J89,0)</f>
        <v>0</v>
      </c>
      <c r="BG89" s="242">
        <f>IF(N89="zákl. přenesená",J89,0)</f>
        <v>0</v>
      </c>
      <c r="BH89" s="242">
        <f>IF(N89="sníž. přenesená",J89,0)</f>
        <v>0</v>
      </c>
      <c r="BI89" s="242">
        <f>IF(N89="nulová",J89,0)</f>
        <v>0</v>
      </c>
      <c r="BJ89" s="19" t="s">
        <v>89</v>
      </c>
      <c r="BK89" s="242">
        <f>ROUND(I89*H89,2)</f>
        <v>0</v>
      </c>
      <c r="BL89" s="19" t="s">
        <v>3275</v>
      </c>
      <c r="BM89" s="241" t="s">
        <v>4807</v>
      </c>
    </row>
    <row r="90" s="2" customFormat="1" ht="16.5" customHeight="1">
      <c r="A90" s="41"/>
      <c r="B90" s="42"/>
      <c r="C90" s="230" t="s">
        <v>91</v>
      </c>
      <c r="D90" s="230" t="s">
        <v>282</v>
      </c>
      <c r="E90" s="231" t="s">
        <v>4808</v>
      </c>
      <c r="F90" s="232" t="s">
        <v>4809</v>
      </c>
      <c r="G90" s="233" t="s">
        <v>1479</v>
      </c>
      <c r="H90" s="234">
        <v>1</v>
      </c>
      <c r="I90" s="235"/>
      <c r="J90" s="236">
        <f>ROUND(I90*H90,2)</f>
        <v>0</v>
      </c>
      <c r="K90" s="232" t="s">
        <v>285</v>
      </c>
      <c r="L90" s="47"/>
      <c r="M90" s="237" t="s">
        <v>44</v>
      </c>
      <c r="N90" s="238" t="s">
        <v>53</v>
      </c>
      <c r="O90" s="87"/>
      <c r="P90" s="239">
        <f>O90*H90</f>
        <v>0</v>
      </c>
      <c r="Q90" s="239">
        <v>0</v>
      </c>
      <c r="R90" s="239">
        <f>Q90*H90</f>
        <v>0</v>
      </c>
      <c r="S90" s="239">
        <v>0</v>
      </c>
      <c r="T90" s="240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41" t="s">
        <v>3275</v>
      </c>
      <c r="AT90" s="241" t="s">
        <v>282</v>
      </c>
      <c r="AU90" s="241" t="s">
        <v>91</v>
      </c>
      <c r="AY90" s="19" t="s">
        <v>280</v>
      </c>
      <c r="BE90" s="242">
        <f>IF(N90="základní",J90,0)</f>
        <v>0</v>
      </c>
      <c r="BF90" s="242">
        <f>IF(N90="snížená",J90,0)</f>
        <v>0</v>
      </c>
      <c r="BG90" s="242">
        <f>IF(N90="zákl. přenesená",J90,0)</f>
        <v>0</v>
      </c>
      <c r="BH90" s="242">
        <f>IF(N90="sníž. přenesená",J90,0)</f>
        <v>0</v>
      </c>
      <c r="BI90" s="242">
        <f>IF(N90="nulová",J90,0)</f>
        <v>0</v>
      </c>
      <c r="BJ90" s="19" t="s">
        <v>89</v>
      </c>
      <c r="BK90" s="242">
        <f>ROUND(I90*H90,2)</f>
        <v>0</v>
      </c>
      <c r="BL90" s="19" t="s">
        <v>3275</v>
      </c>
      <c r="BM90" s="241" t="s">
        <v>4810</v>
      </c>
    </row>
    <row r="91" s="2" customFormat="1" ht="16.5" customHeight="1">
      <c r="A91" s="41"/>
      <c r="B91" s="42"/>
      <c r="C91" s="230" t="s">
        <v>297</v>
      </c>
      <c r="D91" s="230" t="s">
        <v>282</v>
      </c>
      <c r="E91" s="231" t="s">
        <v>2843</v>
      </c>
      <c r="F91" s="232" t="s">
        <v>4811</v>
      </c>
      <c r="G91" s="233" t="s">
        <v>1479</v>
      </c>
      <c r="H91" s="234">
        <v>1</v>
      </c>
      <c r="I91" s="235"/>
      <c r="J91" s="236">
        <f>ROUND(I91*H91,2)</f>
        <v>0</v>
      </c>
      <c r="K91" s="232" t="s">
        <v>285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3275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3275</v>
      </c>
      <c r="BM91" s="241" t="s">
        <v>4812</v>
      </c>
    </row>
    <row r="92" s="2" customFormat="1" ht="16.5" customHeight="1">
      <c r="A92" s="41"/>
      <c r="B92" s="42"/>
      <c r="C92" s="230" t="s">
        <v>286</v>
      </c>
      <c r="D92" s="230" t="s">
        <v>282</v>
      </c>
      <c r="E92" s="231" t="s">
        <v>4813</v>
      </c>
      <c r="F92" s="232" t="s">
        <v>4814</v>
      </c>
      <c r="G92" s="233" t="s">
        <v>1479</v>
      </c>
      <c r="H92" s="234">
        <v>1</v>
      </c>
      <c r="I92" s="235"/>
      <c r="J92" s="236">
        <f>ROUND(I92*H92,2)</f>
        <v>0</v>
      </c>
      <c r="K92" s="232" t="s">
        <v>285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3275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3275</v>
      </c>
      <c r="BM92" s="241" t="s">
        <v>4815</v>
      </c>
    </row>
    <row r="93" s="2" customFormat="1">
      <c r="A93" s="41"/>
      <c r="B93" s="42"/>
      <c r="C93" s="43"/>
      <c r="D93" s="245" t="s">
        <v>360</v>
      </c>
      <c r="E93" s="43"/>
      <c r="F93" s="276" t="s">
        <v>4816</v>
      </c>
      <c r="G93" s="43"/>
      <c r="H93" s="43"/>
      <c r="I93" s="150"/>
      <c r="J93" s="43"/>
      <c r="K93" s="43"/>
      <c r="L93" s="47"/>
      <c r="M93" s="277"/>
      <c r="N93" s="278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360</v>
      </c>
      <c r="AU93" s="19" t="s">
        <v>91</v>
      </c>
    </row>
    <row r="94" s="2" customFormat="1" ht="16.5" customHeight="1">
      <c r="A94" s="41"/>
      <c r="B94" s="42"/>
      <c r="C94" s="230" t="s">
        <v>307</v>
      </c>
      <c r="D94" s="230" t="s">
        <v>282</v>
      </c>
      <c r="E94" s="231" t="s">
        <v>4817</v>
      </c>
      <c r="F94" s="232" t="s">
        <v>4818</v>
      </c>
      <c r="G94" s="233" t="s">
        <v>1479</v>
      </c>
      <c r="H94" s="234">
        <v>1</v>
      </c>
      <c r="I94" s="235"/>
      <c r="J94" s="236">
        <f>ROUND(I94*H94,2)</f>
        <v>0</v>
      </c>
      <c r="K94" s="232" t="s">
        <v>285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3275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3275</v>
      </c>
      <c r="BM94" s="241" t="s">
        <v>4819</v>
      </c>
    </row>
    <row r="95" s="2" customFormat="1" ht="16.5" customHeight="1">
      <c r="A95" s="41"/>
      <c r="B95" s="42"/>
      <c r="C95" s="230" t="s">
        <v>311</v>
      </c>
      <c r="D95" s="230" t="s">
        <v>282</v>
      </c>
      <c r="E95" s="231" t="s">
        <v>4820</v>
      </c>
      <c r="F95" s="232" t="s">
        <v>4821</v>
      </c>
      <c r="G95" s="233" t="s">
        <v>1479</v>
      </c>
      <c r="H95" s="234">
        <v>1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3275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3275</v>
      </c>
      <c r="BM95" s="241" t="s">
        <v>4822</v>
      </c>
    </row>
    <row r="96" s="2" customFormat="1" ht="16.5" customHeight="1">
      <c r="A96" s="41"/>
      <c r="B96" s="42"/>
      <c r="C96" s="230" t="s">
        <v>316</v>
      </c>
      <c r="D96" s="230" t="s">
        <v>282</v>
      </c>
      <c r="E96" s="231" t="s">
        <v>4823</v>
      </c>
      <c r="F96" s="232" t="s">
        <v>4824</v>
      </c>
      <c r="G96" s="233" t="s">
        <v>1479</v>
      </c>
      <c r="H96" s="234">
        <v>1</v>
      </c>
      <c r="I96" s="235"/>
      <c r="J96" s="236">
        <f>ROUND(I96*H96,2)</f>
        <v>0</v>
      </c>
      <c r="K96" s="232" t="s">
        <v>285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3275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3275</v>
      </c>
      <c r="BM96" s="241" t="s">
        <v>4825</v>
      </c>
    </row>
    <row r="97" s="2" customFormat="1" ht="16.5" customHeight="1">
      <c r="A97" s="41"/>
      <c r="B97" s="42"/>
      <c r="C97" s="230" t="s">
        <v>323</v>
      </c>
      <c r="D97" s="230" t="s">
        <v>282</v>
      </c>
      <c r="E97" s="231" t="s">
        <v>4826</v>
      </c>
      <c r="F97" s="232" t="s">
        <v>4827</v>
      </c>
      <c r="G97" s="233" t="s">
        <v>1479</v>
      </c>
      <c r="H97" s="234">
        <v>1</v>
      </c>
      <c r="I97" s="235"/>
      <c r="J97" s="236">
        <f>ROUND(I97*H97,2)</f>
        <v>0</v>
      </c>
      <c r="K97" s="232" t="s">
        <v>285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3275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3275</v>
      </c>
      <c r="BM97" s="241" t="s">
        <v>4828</v>
      </c>
    </row>
    <row r="98" s="2" customFormat="1">
      <c r="A98" s="41"/>
      <c r="B98" s="42"/>
      <c r="C98" s="43"/>
      <c r="D98" s="245" t="s">
        <v>360</v>
      </c>
      <c r="E98" s="43"/>
      <c r="F98" s="276" t="s">
        <v>4829</v>
      </c>
      <c r="G98" s="43"/>
      <c r="H98" s="43"/>
      <c r="I98" s="150"/>
      <c r="J98" s="43"/>
      <c r="K98" s="43"/>
      <c r="L98" s="47"/>
      <c r="M98" s="277"/>
      <c r="N98" s="278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360</v>
      </c>
      <c r="AU98" s="19" t="s">
        <v>91</v>
      </c>
    </row>
    <row r="99" s="12" customFormat="1" ht="22.8" customHeight="1">
      <c r="A99" s="12"/>
      <c r="B99" s="214"/>
      <c r="C99" s="215"/>
      <c r="D99" s="216" t="s">
        <v>81</v>
      </c>
      <c r="E99" s="228" t="s">
        <v>2846</v>
      </c>
      <c r="F99" s="228" t="s">
        <v>2847</v>
      </c>
      <c r="G99" s="215"/>
      <c r="H99" s="215"/>
      <c r="I99" s="218"/>
      <c r="J99" s="229">
        <f>BK99</f>
        <v>0</v>
      </c>
      <c r="K99" s="215"/>
      <c r="L99" s="220"/>
      <c r="M99" s="221"/>
      <c r="N99" s="222"/>
      <c r="O99" s="222"/>
      <c r="P99" s="223">
        <f>SUM(P100:P101)</f>
        <v>0</v>
      </c>
      <c r="Q99" s="222"/>
      <c r="R99" s="223">
        <f>SUM(R100:R101)</f>
        <v>0</v>
      </c>
      <c r="S99" s="222"/>
      <c r="T99" s="224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307</v>
      </c>
      <c r="AT99" s="226" t="s">
        <v>81</v>
      </c>
      <c r="AU99" s="226" t="s">
        <v>89</v>
      </c>
      <c r="AY99" s="225" t="s">
        <v>280</v>
      </c>
      <c r="BK99" s="227">
        <f>SUM(BK100:BK101)</f>
        <v>0</v>
      </c>
    </row>
    <row r="100" s="2" customFormat="1" ht="16.5" customHeight="1">
      <c r="A100" s="41"/>
      <c r="B100" s="42"/>
      <c r="C100" s="230" t="s">
        <v>328</v>
      </c>
      <c r="D100" s="230" t="s">
        <v>282</v>
      </c>
      <c r="E100" s="231" t="s">
        <v>3274</v>
      </c>
      <c r="F100" s="232" t="s">
        <v>2847</v>
      </c>
      <c r="G100" s="233" t="s">
        <v>1479</v>
      </c>
      <c r="H100" s="234">
        <v>1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3275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3275</v>
      </c>
      <c r="BM100" s="241" t="s">
        <v>4830</v>
      </c>
    </row>
    <row r="101" s="2" customFormat="1" ht="16.5" customHeight="1">
      <c r="A101" s="41"/>
      <c r="B101" s="42"/>
      <c r="C101" s="230" t="s">
        <v>335</v>
      </c>
      <c r="D101" s="230" t="s">
        <v>282</v>
      </c>
      <c r="E101" s="231" t="s">
        <v>4831</v>
      </c>
      <c r="F101" s="232" t="s">
        <v>4832</v>
      </c>
      <c r="G101" s="233" t="s">
        <v>1677</v>
      </c>
      <c r="H101" s="234">
        <v>2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3275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3275</v>
      </c>
      <c r="BM101" s="241" t="s">
        <v>4833</v>
      </c>
    </row>
    <row r="102" s="12" customFormat="1" ht="22.8" customHeight="1">
      <c r="A102" s="12"/>
      <c r="B102" s="214"/>
      <c r="C102" s="215"/>
      <c r="D102" s="216" t="s">
        <v>81</v>
      </c>
      <c r="E102" s="228" t="s">
        <v>2854</v>
      </c>
      <c r="F102" s="228" t="s">
        <v>2855</v>
      </c>
      <c r="G102" s="215"/>
      <c r="H102" s="215"/>
      <c r="I102" s="218"/>
      <c r="J102" s="229">
        <f>BK102</f>
        <v>0</v>
      </c>
      <c r="K102" s="215"/>
      <c r="L102" s="220"/>
      <c r="M102" s="221"/>
      <c r="N102" s="222"/>
      <c r="O102" s="222"/>
      <c r="P102" s="223">
        <f>SUM(P103:P112)</f>
        <v>0</v>
      </c>
      <c r="Q102" s="222"/>
      <c r="R102" s="223">
        <f>SUM(R103:R112)</f>
        <v>0</v>
      </c>
      <c r="S102" s="222"/>
      <c r="T102" s="224">
        <f>SUM(T103:T112)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5" t="s">
        <v>307</v>
      </c>
      <c r="AT102" s="226" t="s">
        <v>81</v>
      </c>
      <c r="AU102" s="226" t="s">
        <v>89</v>
      </c>
      <c r="AY102" s="225" t="s">
        <v>280</v>
      </c>
      <c r="BK102" s="227">
        <f>SUM(BK103:BK112)</f>
        <v>0</v>
      </c>
    </row>
    <row r="103" s="2" customFormat="1" ht="16.5" customHeight="1">
      <c r="A103" s="41"/>
      <c r="B103" s="42"/>
      <c r="C103" s="230" t="s">
        <v>341</v>
      </c>
      <c r="D103" s="230" t="s">
        <v>282</v>
      </c>
      <c r="E103" s="231" t="s">
        <v>3277</v>
      </c>
      <c r="F103" s="232" t="s">
        <v>2855</v>
      </c>
      <c r="G103" s="233" t="s">
        <v>1479</v>
      </c>
      <c r="H103" s="234">
        <v>1</v>
      </c>
      <c r="I103" s="235"/>
      <c r="J103" s="236">
        <f>ROUND(I103*H103,2)</f>
        <v>0</v>
      </c>
      <c r="K103" s="232" t="s">
        <v>285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3275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3275</v>
      </c>
      <c r="BM103" s="241" t="s">
        <v>4834</v>
      </c>
    </row>
    <row r="104" s="2" customFormat="1">
      <c r="A104" s="41"/>
      <c r="B104" s="42"/>
      <c r="C104" s="43"/>
      <c r="D104" s="245" t="s">
        <v>360</v>
      </c>
      <c r="E104" s="43"/>
      <c r="F104" s="276" t="s">
        <v>4835</v>
      </c>
      <c r="G104" s="43"/>
      <c r="H104" s="43"/>
      <c r="I104" s="150"/>
      <c r="J104" s="43"/>
      <c r="K104" s="43"/>
      <c r="L104" s="47"/>
      <c r="M104" s="277"/>
      <c r="N104" s="278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360</v>
      </c>
      <c r="AU104" s="19" t="s">
        <v>91</v>
      </c>
    </row>
    <row r="105" s="2" customFormat="1" ht="16.5" customHeight="1">
      <c r="A105" s="41"/>
      <c r="B105" s="42"/>
      <c r="C105" s="230" t="s">
        <v>347</v>
      </c>
      <c r="D105" s="230" t="s">
        <v>282</v>
      </c>
      <c r="E105" s="231" t="s">
        <v>4836</v>
      </c>
      <c r="F105" s="232" t="s">
        <v>4837</v>
      </c>
      <c r="G105" s="233" t="s">
        <v>1479</v>
      </c>
      <c r="H105" s="234">
        <v>1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3275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3275</v>
      </c>
      <c r="BM105" s="241" t="s">
        <v>4838</v>
      </c>
    </row>
    <row r="106" s="2" customFormat="1" ht="16.5" customHeight="1">
      <c r="A106" s="41"/>
      <c r="B106" s="42"/>
      <c r="C106" s="230" t="s">
        <v>356</v>
      </c>
      <c r="D106" s="230" t="s">
        <v>282</v>
      </c>
      <c r="E106" s="231" t="s">
        <v>4839</v>
      </c>
      <c r="F106" s="232" t="s">
        <v>4840</v>
      </c>
      <c r="G106" s="233" t="s">
        <v>1479</v>
      </c>
      <c r="H106" s="234">
        <v>1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3275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3275</v>
      </c>
      <c r="BM106" s="241" t="s">
        <v>4841</v>
      </c>
    </row>
    <row r="107" s="2" customFormat="1">
      <c r="A107" s="41"/>
      <c r="B107" s="42"/>
      <c r="C107" s="43"/>
      <c r="D107" s="245" t="s">
        <v>360</v>
      </c>
      <c r="E107" s="43"/>
      <c r="F107" s="276" t="s">
        <v>4842</v>
      </c>
      <c r="G107" s="43"/>
      <c r="H107" s="43"/>
      <c r="I107" s="150"/>
      <c r="J107" s="43"/>
      <c r="K107" s="43"/>
      <c r="L107" s="47"/>
      <c r="M107" s="277"/>
      <c r="N107" s="278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360</v>
      </c>
      <c r="AU107" s="19" t="s">
        <v>91</v>
      </c>
    </row>
    <row r="108" s="2" customFormat="1" ht="16.5" customHeight="1">
      <c r="A108" s="41"/>
      <c r="B108" s="42"/>
      <c r="C108" s="230" t="s">
        <v>363</v>
      </c>
      <c r="D108" s="230" t="s">
        <v>282</v>
      </c>
      <c r="E108" s="231" t="s">
        <v>4843</v>
      </c>
      <c r="F108" s="232" t="s">
        <v>4844</v>
      </c>
      <c r="G108" s="233" t="s">
        <v>1479</v>
      </c>
      <c r="H108" s="234">
        <v>1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3275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3275</v>
      </c>
      <c r="BM108" s="241" t="s">
        <v>4845</v>
      </c>
    </row>
    <row r="109" s="2" customFormat="1" ht="16.5" customHeight="1">
      <c r="A109" s="41"/>
      <c r="B109" s="42"/>
      <c r="C109" s="230" t="s">
        <v>8</v>
      </c>
      <c r="D109" s="230" t="s">
        <v>282</v>
      </c>
      <c r="E109" s="231" t="s">
        <v>4846</v>
      </c>
      <c r="F109" s="232" t="s">
        <v>4847</v>
      </c>
      <c r="G109" s="233" t="s">
        <v>1479</v>
      </c>
      <c r="H109" s="234">
        <v>1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3275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3275</v>
      </c>
      <c r="BM109" s="241" t="s">
        <v>4848</v>
      </c>
    </row>
    <row r="110" s="2" customFormat="1">
      <c r="A110" s="41"/>
      <c r="B110" s="42"/>
      <c r="C110" s="43"/>
      <c r="D110" s="245" t="s">
        <v>360</v>
      </c>
      <c r="E110" s="43"/>
      <c r="F110" s="276" t="s">
        <v>4849</v>
      </c>
      <c r="G110" s="43"/>
      <c r="H110" s="43"/>
      <c r="I110" s="150"/>
      <c r="J110" s="43"/>
      <c r="K110" s="43"/>
      <c r="L110" s="47"/>
      <c r="M110" s="277"/>
      <c r="N110" s="278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360</v>
      </c>
      <c r="AU110" s="19" t="s">
        <v>91</v>
      </c>
    </row>
    <row r="111" s="2" customFormat="1" ht="16.5" customHeight="1">
      <c r="A111" s="41"/>
      <c r="B111" s="42"/>
      <c r="C111" s="230" t="s">
        <v>374</v>
      </c>
      <c r="D111" s="230" t="s">
        <v>282</v>
      </c>
      <c r="E111" s="231" t="s">
        <v>4850</v>
      </c>
      <c r="F111" s="232" t="s">
        <v>4851</v>
      </c>
      <c r="G111" s="233" t="s">
        <v>1479</v>
      </c>
      <c r="H111" s="234">
        <v>1</v>
      </c>
      <c r="I111" s="235"/>
      <c r="J111" s="236">
        <f>ROUND(I111*H111,2)</f>
        <v>0</v>
      </c>
      <c r="K111" s="232" t="s">
        <v>285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3275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3275</v>
      </c>
      <c r="BM111" s="241" t="s">
        <v>4852</v>
      </c>
    </row>
    <row r="112" s="2" customFormat="1">
      <c r="A112" s="41"/>
      <c r="B112" s="42"/>
      <c r="C112" s="43"/>
      <c r="D112" s="245" t="s">
        <v>360</v>
      </c>
      <c r="E112" s="43"/>
      <c r="F112" s="276" t="s">
        <v>4853</v>
      </c>
      <c r="G112" s="43"/>
      <c r="H112" s="43"/>
      <c r="I112" s="150"/>
      <c r="J112" s="43"/>
      <c r="K112" s="43"/>
      <c r="L112" s="47"/>
      <c r="M112" s="277"/>
      <c r="N112" s="278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360</v>
      </c>
      <c r="AU112" s="19" t="s">
        <v>91</v>
      </c>
    </row>
    <row r="113" s="12" customFormat="1" ht="22.8" customHeight="1">
      <c r="A113" s="12"/>
      <c r="B113" s="214"/>
      <c r="C113" s="215"/>
      <c r="D113" s="216" t="s">
        <v>81</v>
      </c>
      <c r="E113" s="228" t="s">
        <v>4854</v>
      </c>
      <c r="F113" s="228" t="s">
        <v>4855</v>
      </c>
      <c r="G113" s="215"/>
      <c r="H113" s="215"/>
      <c r="I113" s="218"/>
      <c r="J113" s="229">
        <f>BK113</f>
        <v>0</v>
      </c>
      <c r="K113" s="215"/>
      <c r="L113" s="220"/>
      <c r="M113" s="221"/>
      <c r="N113" s="222"/>
      <c r="O113" s="222"/>
      <c r="P113" s="223">
        <f>P114</f>
        <v>0</v>
      </c>
      <c r="Q113" s="222"/>
      <c r="R113" s="223">
        <f>R114</f>
        <v>0</v>
      </c>
      <c r="S113" s="222"/>
      <c r="T113" s="224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25" t="s">
        <v>307</v>
      </c>
      <c r="AT113" s="226" t="s">
        <v>81</v>
      </c>
      <c r="AU113" s="226" t="s">
        <v>89</v>
      </c>
      <c r="AY113" s="225" t="s">
        <v>280</v>
      </c>
      <c r="BK113" s="227">
        <f>BK114</f>
        <v>0</v>
      </c>
    </row>
    <row r="114" s="2" customFormat="1" ht="16.5" customHeight="1">
      <c r="A114" s="41"/>
      <c r="B114" s="42"/>
      <c r="C114" s="230" t="s">
        <v>378</v>
      </c>
      <c r="D114" s="230" t="s">
        <v>282</v>
      </c>
      <c r="E114" s="231" t="s">
        <v>4856</v>
      </c>
      <c r="F114" s="232" t="s">
        <v>4855</v>
      </c>
      <c r="G114" s="233" t="s">
        <v>1479</v>
      </c>
      <c r="H114" s="234">
        <v>1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3275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3275</v>
      </c>
      <c r="BM114" s="241" t="s">
        <v>4857</v>
      </c>
    </row>
    <row r="115" s="12" customFormat="1" ht="22.8" customHeight="1">
      <c r="A115" s="12"/>
      <c r="B115" s="214"/>
      <c r="C115" s="215"/>
      <c r="D115" s="216" t="s">
        <v>81</v>
      </c>
      <c r="E115" s="228" t="s">
        <v>3279</v>
      </c>
      <c r="F115" s="228" t="s">
        <v>3280</v>
      </c>
      <c r="G115" s="215"/>
      <c r="H115" s="215"/>
      <c r="I115" s="218"/>
      <c r="J115" s="229">
        <f>BK115</f>
        <v>0</v>
      </c>
      <c r="K115" s="215"/>
      <c r="L115" s="220"/>
      <c r="M115" s="221"/>
      <c r="N115" s="222"/>
      <c r="O115" s="222"/>
      <c r="P115" s="223">
        <f>SUM(P116:P117)</f>
        <v>0</v>
      </c>
      <c r="Q115" s="222"/>
      <c r="R115" s="223">
        <f>SUM(R116:R117)</f>
        <v>0</v>
      </c>
      <c r="S115" s="222"/>
      <c r="T115" s="224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5" t="s">
        <v>307</v>
      </c>
      <c r="AT115" s="226" t="s">
        <v>81</v>
      </c>
      <c r="AU115" s="226" t="s">
        <v>89</v>
      </c>
      <c r="AY115" s="225" t="s">
        <v>280</v>
      </c>
      <c r="BK115" s="227">
        <f>SUM(BK116:BK117)</f>
        <v>0</v>
      </c>
    </row>
    <row r="116" s="2" customFormat="1" ht="16.5" customHeight="1">
      <c r="A116" s="41"/>
      <c r="B116" s="42"/>
      <c r="C116" s="230" t="s">
        <v>384</v>
      </c>
      <c r="D116" s="230" t="s">
        <v>282</v>
      </c>
      <c r="E116" s="231" t="s">
        <v>3281</v>
      </c>
      <c r="F116" s="232" t="s">
        <v>3280</v>
      </c>
      <c r="G116" s="233" t="s">
        <v>1479</v>
      </c>
      <c r="H116" s="234">
        <v>1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3275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3275</v>
      </c>
      <c r="BM116" s="241" t="s">
        <v>4858</v>
      </c>
    </row>
    <row r="117" s="2" customFormat="1">
      <c r="A117" s="41"/>
      <c r="B117" s="42"/>
      <c r="C117" s="43"/>
      <c r="D117" s="245" t="s">
        <v>360</v>
      </c>
      <c r="E117" s="43"/>
      <c r="F117" s="276" t="s">
        <v>4859</v>
      </c>
      <c r="G117" s="43"/>
      <c r="H117" s="43"/>
      <c r="I117" s="150"/>
      <c r="J117" s="43"/>
      <c r="K117" s="43"/>
      <c r="L117" s="47"/>
      <c r="M117" s="277"/>
      <c r="N117" s="278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360</v>
      </c>
      <c r="AU117" s="19" t="s">
        <v>91</v>
      </c>
    </row>
    <row r="118" s="12" customFormat="1" ht="22.8" customHeight="1">
      <c r="A118" s="12"/>
      <c r="B118" s="214"/>
      <c r="C118" s="215"/>
      <c r="D118" s="216" t="s">
        <v>81</v>
      </c>
      <c r="E118" s="228" t="s">
        <v>3283</v>
      </c>
      <c r="F118" s="228" t="s">
        <v>3193</v>
      </c>
      <c r="G118" s="215"/>
      <c r="H118" s="215"/>
      <c r="I118" s="218"/>
      <c r="J118" s="229">
        <f>BK118</f>
        <v>0</v>
      </c>
      <c r="K118" s="215"/>
      <c r="L118" s="220"/>
      <c r="M118" s="221"/>
      <c r="N118" s="222"/>
      <c r="O118" s="222"/>
      <c r="P118" s="223">
        <f>SUM(P119:P120)</f>
        <v>0</v>
      </c>
      <c r="Q118" s="222"/>
      <c r="R118" s="223">
        <f>SUM(R119:R120)</f>
        <v>0</v>
      </c>
      <c r="S118" s="222"/>
      <c r="T118" s="224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307</v>
      </c>
      <c r="AT118" s="226" t="s">
        <v>81</v>
      </c>
      <c r="AU118" s="226" t="s">
        <v>89</v>
      </c>
      <c r="AY118" s="225" t="s">
        <v>280</v>
      </c>
      <c r="BK118" s="227">
        <f>SUM(BK119:BK120)</f>
        <v>0</v>
      </c>
    </row>
    <row r="119" s="2" customFormat="1" ht="16.5" customHeight="1">
      <c r="A119" s="41"/>
      <c r="B119" s="42"/>
      <c r="C119" s="230" t="s">
        <v>388</v>
      </c>
      <c r="D119" s="230" t="s">
        <v>282</v>
      </c>
      <c r="E119" s="231" t="s">
        <v>3284</v>
      </c>
      <c r="F119" s="232" t="s">
        <v>3193</v>
      </c>
      <c r="G119" s="233" t="s">
        <v>1479</v>
      </c>
      <c r="H119" s="234">
        <v>1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3275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3275</v>
      </c>
      <c r="BM119" s="241" t="s">
        <v>4860</v>
      </c>
    </row>
    <row r="120" s="2" customFormat="1">
      <c r="A120" s="41"/>
      <c r="B120" s="42"/>
      <c r="C120" s="43"/>
      <c r="D120" s="245" t="s">
        <v>360</v>
      </c>
      <c r="E120" s="43"/>
      <c r="F120" s="276" t="s">
        <v>4861</v>
      </c>
      <c r="G120" s="43"/>
      <c r="H120" s="43"/>
      <c r="I120" s="150"/>
      <c r="J120" s="43"/>
      <c r="K120" s="43"/>
      <c r="L120" s="47"/>
      <c r="M120" s="309"/>
      <c r="N120" s="310"/>
      <c r="O120" s="306"/>
      <c r="P120" s="306"/>
      <c r="Q120" s="306"/>
      <c r="R120" s="306"/>
      <c r="S120" s="306"/>
      <c r="T120" s="31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360</v>
      </c>
      <c r="AU120" s="19" t="s">
        <v>91</v>
      </c>
    </row>
    <row r="121" s="2" customFormat="1" ht="6.96" customHeight="1">
      <c r="A121" s="41"/>
      <c r="B121" s="62"/>
      <c r="C121" s="63"/>
      <c r="D121" s="63"/>
      <c r="E121" s="63"/>
      <c r="F121" s="63"/>
      <c r="G121" s="63"/>
      <c r="H121" s="63"/>
      <c r="I121" s="179"/>
      <c r="J121" s="63"/>
      <c r="K121" s="63"/>
      <c r="L121" s="47"/>
      <c r="M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</sheetData>
  <sheetProtection sheet="1" autoFilter="0" formatColumns="0" formatRows="0" objects="1" scenarios="1" spinCount="100000" saltValue="sbOm8sysT1aQ/y/ouzl9uLOk2vfykjG7duWPKvk/7JN4o7cYi5bkYTQ2kyX5alDd5DD6QHWQp2i8jI0WGQxPTQ==" hashValue="7D81y9F4PsFk3JWzbOQE2aDxnxvQaMMJiu588fxOymSAnLLyU3OJuuE4T511zxRkTH9ZH9InKKq8STtZblHDGw==" algorithmName="SHA-512" password="CC35"/>
  <autoFilter ref="C85:K12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312" customWidth="1"/>
    <col min="2" max="2" width="1.664063" style="312" customWidth="1"/>
    <col min="3" max="4" width="5" style="312" customWidth="1"/>
    <col min="5" max="5" width="11.67" style="312" customWidth="1"/>
    <col min="6" max="6" width="9.17" style="312" customWidth="1"/>
    <col min="7" max="7" width="5" style="312" customWidth="1"/>
    <col min="8" max="8" width="77.83" style="312" customWidth="1"/>
    <col min="9" max="10" width="20" style="312" customWidth="1"/>
    <col min="11" max="11" width="1.664063" style="312" customWidth="1"/>
  </cols>
  <sheetData>
    <row r="1" s="1" customFormat="1" ht="37.5" customHeight="1"/>
    <row r="2" s="1" customFormat="1" ht="7.5" customHeight="1">
      <c r="B2" s="313"/>
      <c r="C2" s="314"/>
      <c r="D2" s="314"/>
      <c r="E2" s="314"/>
      <c r="F2" s="314"/>
      <c r="G2" s="314"/>
      <c r="H2" s="314"/>
      <c r="I2" s="314"/>
      <c r="J2" s="314"/>
      <c r="K2" s="315"/>
    </row>
    <row r="3" s="17" customFormat="1" ht="45" customHeight="1">
      <c r="B3" s="316"/>
      <c r="C3" s="317" t="s">
        <v>4862</v>
      </c>
      <c r="D3" s="317"/>
      <c r="E3" s="317"/>
      <c r="F3" s="317"/>
      <c r="G3" s="317"/>
      <c r="H3" s="317"/>
      <c r="I3" s="317"/>
      <c r="J3" s="317"/>
      <c r="K3" s="318"/>
    </row>
    <row r="4" s="1" customFormat="1" ht="25.5" customHeight="1">
      <c r="B4" s="319"/>
      <c r="C4" s="320" t="s">
        <v>4863</v>
      </c>
      <c r="D4" s="320"/>
      <c r="E4" s="320"/>
      <c r="F4" s="320"/>
      <c r="G4" s="320"/>
      <c r="H4" s="320"/>
      <c r="I4" s="320"/>
      <c r="J4" s="320"/>
      <c r="K4" s="321"/>
    </row>
    <row r="5" s="1" customFormat="1" ht="5.25" customHeight="1">
      <c r="B5" s="319"/>
      <c r="C5" s="322"/>
      <c r="D5" s="322"/>
      <c r="E5" s="322"/>
      <c r="F5" s="322"/>
      <c r="G5" s="322"/>
      <c r="H5" s="322"/>
      <c r="I5" s="322"/>
      <c r="J5" s="322"/>
      <c r="K5" s="321"/>
    </row>
    <row r="6" s="1" customFormat="1" ht="15" customHeight="1">
      <c r="B6" s="319"/>
      <c r="C6" s="323" t="s">
        <v>4864</v>
      </c>
      <c r="D6" s="323"/>
      <c r="E6" s="323"/>
      <c r="F6" s="323"/>
      <c r="G6" s="323"/>
      <c r="H6" s="323"/>
      <c r="I6" s="323"/>
      <c r="J6" s="323"/>
      <c r="K6" s="321"/>
    </row>
    <row r="7" s="1" customFormat="1" ht="15" customHeight="1">
      <c r="B7" s="324"/>
      <c r="C7" s="323" t="s">
        <v>4865</v>
      </c>
      <c r="D7" s="323"/>
      <c r="E7" s="323"/>
      <c r="F7" s="323"/>
      <c r="G7" s="323"/>
      <c r="H7" s="323"/>
      <c r="I7" s="323"/>
      <c r="J7" s="323"/>
      <c r="K7" s="321"/>
    </row>
    <row r="8" s="1" customFormat="1" ht="12.75" customHeight="1">
      <c r="B8" s="324"/>
      <c r="C8" s="323"/>
      <c r="D8" s="323"/>
      <c r="E8" s="323"/>
      <c r="F8" s="323"/>
      <c r="G8" s="323"/>
      <c r="H8" s="323"/>
      <c r="I8" s="323"/>
      <c r="J8" s="323"/>
      <c r="K8" s="321"/>
    </row>
    <row r="9" s="1" customFormat="1" ht="15" customHeight="1">
      <c r="B9" s="324"/>
      <c r="C9" s="323" t="s">
        <v>4866</v>
      </c>
      <c r="D9" s="323"/>
      <c r="E9" s="323"/>
      <c r="F9" s="323"/>
      <c r="G9" s="323"/>
      <c r="H9" s="323"/>
      <c r="I9" s="323"/>
      <c r="J9" s="323"/>
      <c r="K9" s="321"/>
    </row>
    <row r="10" s="1" customFormat="1" ht="15" customHeight="1">
      <c r="B10" s="324"/>
      <c r="C10" s="323"/>
      <c r="D10" s="323" t="s">
        <v>4867</v>
      </c>
      <c r="E10" s="323"/>
      <c r="F10" s="323"/>
      <c r="G10" s="323"/>
      <c r="H10" s="323"/>
      <c r="I10" s="323"/>
      <c r="J10" s="323"/>
      <c r="K10" s="321"/>
    </row>
    <row r="11" s="1" customFormat="1" ht="15" customHeight="1">
      <c r="B11" s="324"/>
      <c r="C11" s="325"/>
      <c r="D11" s="323" t="s">
        <v>4868</v>
      </c>
      <c r="E11" s="323"/>
      <c r="F11" s="323"/>
      <c r="G11" s="323"/>
      <c r="H11" s="323"/>
      <c r="I11" s="323"/>
      <c r="J11" s="323"/>
      <c r="K11" s="321"/>
    </row>
    <row r="12" s="1" customFormat="1" ht="15" customHeight="1">
      <c r="B12" s="324"/>
      <c r="C12" s="325"/>
      <c r="D12" s="323"/>
      <c r="E12" s="323"/>
      <c r="F12" s="323"/>
      <c r="G12" s="323"/>
      <c r="H12" s="323"/>
      <c r="I12" s="323"/>
      <c r="J12" s="323"/>
      <c r="K12" s="321"/>
    </row>
    <row r="13" s="1" customFormat="1" ht="15" customHeight="1">
      <c r="B13" s="324"/>
      <c r="C13" s="325"/>
      <c r="D13" s="326" t="s">
        <v>4869</v>
      </c>
      <c r="E13" s="323"/>
      <c r="F13" s="323"/>
      <c r="G13" s="323"/>
      <c r="H13" s="323"/>
      <c r="I13" s="323"/>
      <c r="J13" s="323"/>
      <c r="K13" s="321"/>
    </row>
    <row r="14" s="1" customFormat="1" ht="12.75" customHeight="1">
      <c r="B14" s="324"/>
      <c r="C14" s="325"/>
      <c r="D14" s="325"/>
      <c r="E14" s="325"/>
      <c r="F14" s="325"/>
      <c r="G14" s="325"/>
      <c r="H14" s="325"/>
      <c r="I14" s="325"/>
      <c r="J14" s="325"/>
      <c r="K14" s="321"/>
    </row>
    <row r="15" s="1" customFormat="1" ht="15" customHeight="1">
      <c r="B15" s="324"/>
      <c r="C15" s="325"/>
      <c r="D15" s="323" t="s">
        <v>4870</v>
      </c>
      <c r="E15" s="323"/>
      <c r="F15" s="323"/>
      <c r="G15" s="323"/>
      <c r="H15" s="323"/>
      <c r="I15" s="323"/>
      <c r="J15" s="323"/>
      <c r="K15" s="321"/>
    </row>
    <row r="16" s="1" customFormat="1" ht="15" customHeight="1">
      <c r="B16" s="324"/>
      <c r="C16" s="325"/>
      <c r="D16" s="323" t="s">
        <v>4871</v>
      </c>
      <c r="E16" s="323"/>
      <c r="F16" s="323"/>
      <c r="G16" s="323"/>
      <c r="H16" s="323"/>
      <c r="I16" s="323"/>
      <c r="J16" s="323"/>
      <c r="K16" s="321"/>
    </row>
    <row r="17" s="1" customFormat="1" ht="15" customHeight="1">
      <c r="B17" s="324"/>
      <c r="C17" s="325"/>
      <c r="D17" s="323" t="s">
        <v>4872</v>
      </c>
      <c r="E17" s="323"/>
      <c r="F17" s="323"/>
      <c r="G17" s="323"/>
      <c r="H17" s="323"/>
      <c r="I17" s="323"/>
      <c r="J17" s="323"/>
      <c r="K17" s="321"/>
    </row>
    <row r="18" s="1" customFormat="1" ht="15" customHeight="1">
      <c r="B18" s="324"/>
      <c r="C18" s="325"/>
      <c r="D18" s="325"/>
      <c r="E18" s="327" t="s">
        <v>88</v>
      </c>
      <c r="F18" s="323" t="s">
        <v>4873</v>
      </c>
      <c r="G18" s="323"/>
      <c r="H18" s="323"/>
      <c r="I18" s="323"/>
      <c r="J18" s="323"/>
      <c r="K18" s="321"/>
    </row>
    <row r="19" s="1" customFormat="1" ht="15" customHeight="1">
      <c r="B19" s="324"/>
      <c r="C19" s="325"/>
      <c r="D19" s="325"/>
      <c r="E19" s="327" t="s">
        <v>4874</v>
      </c>
      <c r="F19" s="323" t="s">
        <v>4875</v>
      </c>
      <c r="G19" s="323"/>
      <c r="H19" s="323"/>
      <c r="I19" s="323"/>
      <c r="J19" s="323"/>
      <c r="K19" s="321"/>
    </row>
    <row r="20" s="1" customFormat="1" ht="15" customHeight="1">
      <c r="B20" s="324"/>
      <c r="C20" s="325"/>
      <c r="D20" s="325"/>
      <c r="E20" s="327" t="s">
        <v>4876</v>
      </c>
      <c r="F20" s="323" t="s">
        <v>4877</v>
      </c>
      <c r="G20" s="323"/>
      <c r="H20" s="323"/>
      <c r="I20" s="323"/>
      <c r="J20" s="323"/>
      <c r="K20" s="321"/>
    </row>
    <row r="21" s="1" customFormat="1" ht="15" customHeight="1">
      <c r="B21" s="324"/>
      <c r="C21" s="325"/>
      <c r="D21" s="325"/>
      <c r="E21" s="327" t="s">
        <v>197</v>
      </c>
      <c r="F21" s="323" t="s">
        <v>4878</v>
      </c>
      <c r="G21" s="323"/>
      <c r="H21" s="323"/>
      <c r="I21" s="323"/>
      <c r="J21" s="323"/>
      <c r="K21" s="321"/>
    </row>
    <row r="22" s="1" customFormat="1" ht="15" customHeight="1">
      <c r="B22" s="324"/>
      <c r="C22" s="325"/>
      <c r="D22" s="325"/>
      <c r="E22" s="327" t="s">
        <v>4879</v>
      </c>
      <c r="F22" s="323" t="s">
        <v>1980</v>
      </c>
      <c r="G22" s="323"/>
      <c r="H22" s="323"/>
      <c r="I22" s="323"/>
      <c r="J22" s="323"/>
      <c r="K22" s="321"/>
    </row>
    <row r="23" s="1" customFormat="1" ht="15" customHeight="1">
      <c r="B23" s="324"/>
      <c r="C23" s="325"/>
      <c r="D23" s="325"/>
      <c r="E23" s="327" t="s">
        <v>95</v>
      </c>
      <c r="F23" s="323" t="s">
        <v>4880</v>
      </c>
      <c r="G23" s="323"/>
      <c r="H23" s="323"/>
      <c r="I23" s="323"/>
      <c r="J23" s="323"/>
      <c r="K23" s="321"/>
    </row>
    <row r="24" s="1" customFormat="1" ht="12.75" customHeight="1">
      <c r="B24" s="324"/>
      <c r="C24" s="325"/>
      <c r="D24" s="325"/>
      <c r="E24" s="325"/>
      <c r="F24" s="325"/>
      <c r="G24" s="325"/>
      <c r="H24" s="325"/>
      <c r="I24" s="325"/>
      <c r="J24" s="325"/>
      <c r="K24" s="321"/>
    </row>
    <row r="25" s="1" customFormat="1" ht="15" customHeight="1">
      <c r="B25" s="324"/>
      <c r="C25" s="323" t="s">
        <v>4881</v>
      </c>
      <c r="D25" s="323"/>
      <c r="E25" s="323"/>
      <c r="F25" s="323"/>
      <c r="G25" s="323"/>
      <c r="H25" s="323"/>
      <c r="I25" s="323"/>
      <c r="J25" s="323"/>
      <c r="K25" s="321"/>
    </row>
    <row r="26" s="1" customFormat="1" ht="15" customHeight="1">
      <c r="B26" s="324"/>
      <c r="C26" s="323" t="s">
        <v>4882</v>
      </c>
      <c r="D26" s="323"/>
      <c r="E26" s="323"/>
      <c r="F26" s="323"/>
      <c r="G26" s="323"/>
      <c r="H26" s="323"/>
      <c r="I26" s="323"/>
      <c r="J26" s="323"/>
      <c r="K26" s="321"/>
    </row>
    <row r="27" s="1" customFormat="1" ht="15" customHeight="1">
      <c r="B27" s="324"/>
      <c r="C27" s="323"/>
      <c r="D27" s="323" t="s">
        <v>4883</v>
      </c>
      <c r="E27" s="323"/>
      <c r="F27" s="323"/>
      <c r="G27" s="323"/>
      <c r="H27" s="323"/>
      <c r="I27" s="323"/>
      <c r="J27" s="323"/>
      <c r="K27" s="321"/>
    </row>
    <row r="28" s="1" customFormat="1" ht="15" customHeight="1">
      <c r="B28" s="324"/>
      <c r="C28" s="325"/>
      <c r="D28" s="323" t="s">
        <v>4884</v>
      </c>
      <c r="E28" s="323"/>
      <c r="F28" s="323"/>
      <c r="G28" s="323"/>
      <c r="H28" s="323"/>
      <c r="I28" s="323"/>
      <c r="J28" s="323"/>
      <c r="K28" s="321"/>
    </row>
    <row r="29" s="1" customFormat="1" ht="12.75" customHeight="1">
      <c r="B29" s="324"/>
      <c r="C29" s="325"/>
      <c r="D29" s="325"/>
      <c r="E29" s="325"/>
      <c r="F29" s="325"/>
      <c r="G29" s="325"/>
      <c r="H29" s="325"/>
      <c r="I29" s="325"/>
      <c r="J29" s="325"/>
      <c r="K29" s="321"/>
    </row>
    <row r="30" s="1" customFormat="1" ht="15" customHeight="1">
      <c r="B30" s="324"/>
      <c r="C30" s="325"/>
      <c r="D30" s="323" t="s">
        <v>4885</v>
      </c>
      <c r="E30" s="323"/>
      <c r="F30" s="323"/>
      <c r="G30" s="323"/>
      <c r="H30" s="323"/>
      <c r="I30" s="323"/>
      <c r="J30" s="323"/>
      <c r="K30" s="321"/>
    </row>
    <row r="31" s="1" customFormat="1" ht="15" customHeight="1">
      <c r="B31" s="324"/>
      <c r="C31" s="325"/>
      <c r="D31" s="323" t="s">
        <v>4886</v>
      </c>
      <c r="E31" s="323"/>
      <c r="F31" s="323"/>
      <c r="G31" s="323"/>
      <c r="H31" s="323"/>
      <c r="I31" s="323"/>
      <c r="J31" s="323"/>
      <c r="K31" s="321"/>
    </row>
    <row r="32" s="1" customFormat="1" ht="12.75" customHeight="1">
      <c r="B32" s="324"/>
      <c r="C32" s="325"/>
      <c r="D32" s="325"/>
      <c r="E32" s="325"/>
      <c r="F32" s="325"/>
      <c r="G32" s="325"/>
      <c r="H32" s="325"/>
      <c r="I32" s="325"/>
      <c r="J32" s="325"/>
      <c r="K32" s="321"/>
    </row>
    <row r="33" s="1" customFormat="1" ht="15" customHeight="1">
      <c r="B33" s="324"/>
      <c r="C33" s="325"/>
      <c r="D33" s="323" t="s">
        <v>4887</v>
      </c>
      <c r="E33" s="323"/>
      <c r="F33" s="323"/>
      <c r="G33" s="323"/>
      <c r="H33" s="323"/>
      <c r="I33" s="323"/>
      <c r="J33" s="323"/>
      <c r="K33" s="321"/>
    </row>
    <row r="34" s="1" customFormat="1" ht="15" customHeight="1">
      <c r="B34" s="324"/>
      <c r="C34" s="325"/>
      <c r="D34" s="323" t="s">
        <v>4888</v>
      </c>
      <c r="E34" s="323"/>
      <c r="F34" s="323"/>
      <c r="G34" s="323"/>
      <c r="H34" s="323"/>
      <c r="I34" s="323"/>
      <c r="J34" s="323"/>
      <c r="K34" s="321"/>
    </row>
    <row r="35" s="1" customFormat="1" ht="15" customHeight="1">
      <c r="B35" s="324"/>
      <c r="C35" s="325"/>
      <c r="D35" s="323" t="s">
        <v>4889</v>
      </c>
      <c r="E35" s="323"/>
      <c r="F35" s="323"/>
      <c r="G35" s="323"/>
      <c r="H35" s="323"/>
      <c r="I35" s="323"/>
      <c r="J35" s="323"/>
      <c r="K35" s="321"/>
    </row>
    <row r="36" s="1" customFormat="1" ht="15" customHeight="1">
      <c r="B36" s="324"/>
      <c r="C36" s="325"/>
      <c r="D36" s="323"/>
      <c r="E36" s="326" t="s">
        <v>266</v>
      </c>
      <c r="F36" s="323"/>
      <c r="G36" s="323" t="s">
        <v>4890</v>
      </c>
      <c r="H36" s="323"/>
      <c r="I36" s="323"/>
      <c r="J36" s="323"/>
      <c r="K36" s="321"/>
    </row>
    <row r="37" s="1" customFormat="1" ht="30.75" customHeight="1">
      <c r="B37" s="324"/>
      <c r="C37" s="325"/>
      <c r="D37" s="323"/>
      <c r="E37" s="326" t="s">
        <v>4891</v>
      </c>
      <c r="F37" s="323"/>
      <c r="G37" s="323" t="s">
        <v>4892</v>
      </c>
      <c r="H37" s="323"/>
      <c r="I37" s="323"/>
      <c r="J37" s="323"/>
      <c r="K37" s="321"/>
    </row>
    <row r="38" s="1" customFormat="1" ht="15" customHeight="1">
      <c r="B38" s="324"/>
      <c r="C38" s="325"/>
      <c r="D38" s="323"/>
      <c r="E38" s="326" t="s">
        <v>63</v>
      </c>
      <c r="F38" s="323"/>
      <c r="G38" s="323" t="s">
        <v>4893</v>
      </c>
      <c r="H38" s="323"/>
      <c r="I38" s="323"/>
      <c r="J38" s="323"/>
      <c r="K38" s="321"/>
    </row>
    <row r="39" s="1" customFormat="1" ht="15" customHeight="1">
      <c r="B39" s="324"/>
      <c r="C39" s="325"/>
      <c r="D39" s="323"/>
      <c r="E39" s="326" t="s">
        <v>64</v>
      </c>
      <c r="F39" s="323"/>
      <c r="G39" s="323" t="s">
        <v>4894</v>
      </c>
      <c r="H39" s="323"/>
      <c r="I39" s="323"/>
      <c r="J39" s="323"/>
      <c r="K39" s="321"/>
    </row>
    <row r="40" s="1" customFormat="1" ht="15" customHeight="1">
      <c r="B40" s="324"/>
      <c r="C40" s="325"/>
      <c r="D40" s="323"/>
      <c r="E40" s="326" t="s">
        <v>267</v>
      </c>
      <c r="F40" s="323"/>
      <c r="G40" s="323" t="s">
        <v>4895</v>
      </c>
      <c r="H40" s="323"/>
      <c r="I40" s="323"/>
      <c r="J40" s="323"/>
      <c r="K40" s="321"/>
    </row>
    <row r="41" s="1" customFormat="1" ht="15" customHeight="1">
      <c r="B41" s="324"/>
      <c r="C41" s="325"/>
      <c r="D41" s="323"/>
      <c r="E41" s="326" t="s">
        <v>268</v>
      </c>
      <c r="F41" s="323"/>
      <c r="G41" s="323" t="s">
        <v>4896</v>
      </c>
      <c r="H41" s="323"/>
      <c r="I41" s="323"/>
      <c r="J41" s="323"/>
      <c r="K41" s="321"/>
    </row>
    <row r="42" s="1" customFormat="1" ht="15" customHeight="1">
      <c r="B42" s="324"/>
      <c r="C42" s="325"/>
      <c r="D42" s="323"/>
      <c r="E42" s="326" t="s">
        <v>4897</v>
      </c>
      <c r="F42" s="323"/>
      <c r="G42" s="323" t="s">
        <v>4898</v>
      </c>
      <c r="H42" s="323"/>
      <c r="I42" s="323"/>
      <c r="J42" s="323"/>
      <c r="K42" s="321"/>
    </row>
    <row r="43" s="1" customFormat="1" ht="15" customHeight="1">
      <c r="B43" s="324"/>
      <c r="C43" s="325"/>
      <c r="D43" s="323"/>
      <c r="E43" s="326"/>
      <c r="F43" s="323"/>
      <c r="G43" s="323" t="s">
        <v>4899</v>
      </c>
      <c r="H43" s="323"/>
      <c r="I43" s="323"/>
      <c r="J43" s="323"/>
      <c r="K43" s="321"/>
    </row>
    <row r="44" s="1" customFormat="1" ht="15" customHeight="1">
      <c r="B44" s="324"/>
      <c r="C44" s="325"/>
      <c r="D44" s="323"/>
      <c r="E44" s="326" t="s">
        <v>4900</v>
      </c>
      <c r="F44" s="323"/>
      <c r="G44" s="323" t="s">
        <v>4901</v>
      </c>
      <c r="H44" s="323"/>
      <c r="I44" s="323"/>
      <c r="J44" s="323"/>
      <c r="K44" s="321"/>
    </row>
    <row r="45" s="1" customFormat="1" ht="15" customHeight="1">
      <c r="B45" s="324"/>
      <c r="C45" s="325"/>
      <c r="D45" s="323"/>
      <c r="E45" s="326" t="s">
        <v>270</v>
      </c>
      <c r="F45" s="323"/>
      <c r="G45" s="323" t="s">
        <v>4902</v>
      </c>
      <c r="H45" s="323"/>
      <c r="I45" s="323"/>
      <c r="J45" s="323"/>
      <c r="K45" s="321"/>
    </row>
    <row r="46" s="1" customFormat="1" ht="12.75" customHeight="1">
      <c r="B46" s="324"/>
      <c r="C46" s="325"/>
      <c r="D46" s="323"/>
      <c r="E46" s="323"/>
      <c r="F46" s="323"/>
      <c r="G46" s="323"/>
      <c r="H46" s="323"/>
      <c r="I46" s="323"/>
      <c r="J46" s="323"/>
      <c r="K46" s="321"/>
    </row>
    <row r="47" s="1" customFormat="1" ht="15" customHeight="1">
      <c r="B47" s="324"/>
      <c r="C47" s="325"/>
      <c r="D47" s="323" t="s">
        <v>4903</v>
      </c>
      <c r="E47" s="323"/>
      <c r="F47" s="323"/>
      <c r="G47" s="323"/>
      <c r="H47" s="323"/>
      <c r="I47" s="323"/>
      <c r="J47" s="323"/>
      <c r="K47" s="321"/>
    </row>
    <row r="48" s="1" customFormat="1" ht="15" customHeight="1">
      <c r="B48" s="324"/>
      <c r="C48" s="325"/>
      <c r="D48" s="325"/>
      <c r="E48" s="323" t="s">
        <v>4904</v>
      </c>
      <c r="F48" s="323"/>
      <c r="G48" s="323"/>
      <c r="H48" s="323"/>
      <c r="I48" s="323"/>
      <c r="J48" s="323"/>
      <c r="K48" s="321"/>
    </row>
    <row r="49" s="1" customFormat="1" ht="15" customHeight="1">
      <c r="B49" s="324"/>
      <c r="C49" s="325"/>
      <c r="D49" s="325"/>
      <c r="E49" s="323" t="s">
        <v>4905</v>
      </c>
      <c r="F49" s="323"/>
      <c r="G49" s="323"/>
      <c r="H49" s="323"/>
      <c r="I49" s="323"/>
      <c r="J49" s="323"/>
      <c r="K49" s="321"/>
    </row>
    <row r="50" s="1" customFormat="1" ht="15" customHeight="1">
      <c r="B50" s="324"/>
      <c r="C50" s="325"/>
      <c r="D50" s="325"/>
      <c r="E50" s="323" t="s">
        <v>4906</v>
      </c>
      <c r="F50" s="323"/>
      <c r="G50" s="323"/>
      <c r="H50" s="323"/>
      <c r="I50" s="323"/>
      <c r="J50" s="323"/>
      <c r="K50" s="321"/>
    </row>
    <row r="51" s="1" customFormat="1" ht="15" customHeight="1">
      <c r="B51" s="324"/>
      <c r="C51" s="325"/>
      <c r="D51" s="323" t="s">
        <v>4907</v>
      </c>
      <c r="E51" s="323"/>
      <c r="F51" s="323"/>
      <c r="G51" s="323"/>
      <c r="H51" s="323"/>
      <c r="I51" s="323"/>
      <c r="J51" s="323"/>
      <c r="K51" s="321"/>
    </row>
    <row r="52" s="1" customFormat="1" ht="25.5" customHeight="1">
      <c r="B52" s="319"/>
      <c r="C52" s="320" t="s">
        <v>4908</v>
      </c>
      <c r="D52" s="320"/>
      <c r="E52" s="320"/>
      <c r="F52" s="320"/>
      <c r="G52" s="320"/>
      <c r="H52" s="320"/>
      <c r="I52" s="320"/>
      <c r="J52" s="320"/>
      <c r="K52" s="321"/>
    </row>
    <row r="53" s="1" customFormat="1" ht="5.25" customHeight="1">
      <c r="B53" s="319"/>
      <c r="C53" s="322"/>
      <c r="D53" s="322"/>
      <c r="E53" s="322"/>
      <c r="F53" s="322"/>
      <c r="G53" s="322"/>
      <c r="H53" s="322"/>
      <c r="I53" s="322"/>
      <c r="J53" s="322"/>
      <c r="K53" s="321"/>
    </row>
    <row r="54" s="1" customFormat="1" ht="15" customHeight="1">
      <c r="B54" s="319"/>
      <c r="C54" s="323" t="s">
        <v>4909</v>
      </c>
      <c r="D54" s="323"/>
      <c r="E54" s="323"/>
      <c r="F54" s="323"/>
      <c r="G54" s="323"/>
      <c r="H54" s="323"/>
      <c r="I54" s="323"/>
      <c r="J54" s="323"/>
      <c r="K54" s="321"/>
    </row>
    <row r="55" s="1" customFormat="1" ht="15" customHeight="1">
      <c r="B55" s="319"/>
      <c r="C55" s="323" t="s">
        <v>4910</v>
      </c>
      <c r="D55" s="323"/>
      <c r="E55" s="323"/>
      <c r="F55" s="323"/>
      <c r="G55" s="323"/>
      <c r="H55" s="323"/>
      <c r="I55" s="323"/>
      <c r="J55" s="323"/>
      <c r="K55" s="321"/>
    </row>
    <row r="56" s="1" customFormat="1" ht="12.75" customHeight="1">
      <c r="B56" s="319"/>
      <c r="C56" s="323"/>
      <c r="D56" s="323"/>
      <c r="E56" s="323"/>
      <c r="F56" s="323"/>
      <c r="G56" s="323"/>
      <c r="H56" s="323"/>
      <c r="I56" s="323"/>
      <c r="J56" s="323"/>
      <c r="K56" s="321"/>
    </row>
    <row r="57" s="1" customFormat="1" ht="15" customHeight="1">
      <c r="B57" s="319"/>
      <c r="C57" s="323" t="s">
        <v>4911</v>
      </c>
      <c r="D57" s="323"/>
      <c r="E57" s="323"/>
      <c r="F57" s="323"/>
      <c r="G57" s="323"/>
      <c r="H57" s="323"/>
      <c r="I57" s="323"/>
      <c r="J57" s="323"/>
      <c r="K57" s="321"/>
    </row>
    <row r="58" s="1" customFormat="1" ht="15" customHeight="1">
      <c r="B58" s="319"/>
      <c r="C58" s="325"/>
      <c r="D58" s="323" t="s">
        <v>4912</v>
      </c>
      <c r="E58" s="323"/>
      <c r="F58" s="323"/>
      <c r="G58" s="323"/>
      <c r="H58" s="323"/>
      <c r="I58" s="323"/>
      <c r="J58" s="323"/>
      <c r="K58" s="321"/>
    </row>
    <row r="59" s="1" customFormat="1" ht="15" customHeight="1">
      <c r="B59" s="319"/>
      <c r="C59" s="325"/>
      <c r="D59" s="323" t="s">
        <v>4913</v>
      </c>
      <c r="E59" s="323"/>
      <c r="F59" s="323"/>
      <c r="G59" s="323"/>
      <c r="H59" s="323"/>
      <c r="I59" s="323"/>
      <c r="J59" s="323"/>
      <c r="K59" s="321"/>
    </row>
    <row r="60" s="1" customFormat="1" ht="15" customHeight="1">
      <c r="B60" s="319"/>
      <c r="C60" s="325"/>
      <c r="D60" s="323" t="s">
        <v>4914</v>
      </c>
      <c r="E60" s="323"/>
      <c r="F60" s="323"/>
      <c r="G60" s="323"/>
      <c r="H60" s="323"/>
      <c r="I60" s="323"/>
      <c r="J60" s="323"/>
      <c r="K60" s="321"/>
    </row>
    <row r="61" s="1" customFormat="1" ht="15" customHeight="1">
      <c r="B61" s="319"/>
      <c r="C61" s="325"/>
      <c r="D61" s="323" t="s">
        <v>4915</v>
      </c>
      <c r="E61" s="323"/>
      <c r="F61" s="323"/>
      <c r="G61" s="323"/>
      <c r="H61" s="323"/>
      <c r="I61" s="323"/>
      <c r="J61" s="323"/>
      <c r="K61" s="321"/>
    </row>
    <row r="62" s="1" customFormat="1" ht="15" customHeight="1">
      <c r="B62" s="319"/>
      <c r="C62" s="325"/>
      <c r="D62" s="328" t="s">
        <v>4916</v>
      </c>
      <c r="E62" s="328"/>
      <c r="F62" s="328"/>
      <c r="G62" s="328"/>
      <c r="H62" s="328"/>
      <c r="I62" s="328"/>
      <c r="J62" s="328"/>
      <c r="K62" s="321"/>
    </row>
    <row r="63" s="1" customFormat="1" ht="15" customHeight="1">
      <c r="B63" s="319"/>
      <c r="C63" s="325"/>
      <c r="D63" s="323" t="s">
        <v>4917</v>
      </c>
      <c r="E63" s="323"/>
      <c r="F63" s="323"/>
      <c r="G63" s="323"/>
      <c r="H63" s="323"/>
      <c r="I63" s="323"/>
      <c r="J63" s="323"/>
      <c r="K63" s="321"/>
    </row>
    <row r="64" s="1" customFormat="1" ht="12.75" customHeight="1">
      <c r="B64" s="319"/>
      <c r="C64" s="325"/>
      <c r="D64" s="325"/>
      <c r="E64" s="329"/>
      <c r="F64" s="325"/>
      <c r="G64" s="325"/>
      <c r="H64" s="325"/>
      <c r="I64" s="325"/>
      <c r="J64" s="325"/>
      <c r="K64" s="321"/>
    </row>
    <row r="65" s="1" customFormat="1" ht="15" customHeight="1">
      <c r="B65" s="319"/>
      <c r="C65" s="325"/>
      <c r="D65" s="323" t="s">
        <v>4918</v>
      </c>
      <c r="E65" s="323"/>
      <c r="F65" s="323"/>
      <c r="G65" s="323"/>
      <c r="H65" s="323"/>
      <c r="I65" s="323"/>
      <c r="J65" s="323"/>
      <c r="K65" s="321"/>
    </row>
    <row r="66" s="1" customFormat="1" ht="15" customHeight="1">
      <c r="B66" s="319"/>
      <c r="C66" s="325"/>
      <c r="D66" s="328" t="s">
        <v>4919</v>
      </c>
      <c r="E66" s="328"/>
      <c r="F66" s="328"/>
      <c r="G66" s="328"/>
      <c r="H66" s="328"/>
      <c r="I66" s="328"/>
      <c r="J66" s="328"/>
      <c r="K66" s="321"/>
    </row>
    <row r="67" s="1" customFormat="1" ht="15" customHeight="1">
      <c r="B67" s="319"/>
      <c r="C67" s="325"/>
      <c r="D67" s="323" t="s">
        <v>4920</v>
      </c>
      <c r="E67" s="323"/>
      <c r="F67" s="323"/>
      <c r="G67" s="323"/>
      <c r="H67" s="323"/>
      <c r="I67" s="323"/>
      <c r="J67" s="323"/>
      <c r="K67" s="321"/>
    </row>
    <row r="68" s="1" customFormat="1" ht="15" customHeight="1">
      <c r="B68" s="319"/>
      <c r="C68" s="325"/>
      <c r="D68" s="323" t="s">
        <v>4921</v>
      </c>
      <c r="E68" s="323"/>
      <c r="F68" s="323"/>
      <c r="G68" s="323"/>
      <c r="H68" s="323"/>
      <c r="I68" s="323"/>
      <c r="J68" s="323"/>
      <c r="K68" s="321"/>
    </row>
    <row r="69" s="1" customFormat="1" ht="15" customHeight="1">
      <c r="B69" s="319"/>
      <c r="C69" s="325"/>
      <c r="D69" s="323" t="s">
        <v>4922</v>
      </c>
      <c r="E69" s="323"/>
      <c r="F69" s="323"/>
      <c r="G69" s="323"/>
      <c r="H69" s="323"/>
      <c r="I69" s="323"/>
      <c r="J69" s="323"/>
      <c r="K69" s="321"/>
    </row>
    <row r="70" s="1" customFormat="1" ht="15" customHeight="1">
      <c r="B70" s="319"/>
      <c r="C70" s="325"/>
      <c r="D70" s="323" t="s">
        <v>4923</v>
      </c>
      <c r="E70" s="323"/>
      <c r="F70" s="323"/>
      <c r="G70" s="323"/>
      <c r="H70" s="323"/>
      <c r="I70" s="323"/>
      <c r="J70" s="323"/>
      <c r="K70" s="321"/>
    </row>
    <row r="71" s="1" customFormat="1" ht="12.75" customHeight="1">
      <c r="B71" s="330"/>
      <c r="C71" s="331"/>
      <c r="D71" s="331"/>
      <c r="E71" s="331"/>
      <c r="F71" s="331"/>
      <c r="G71" s="331"/>
      <c r="H71" s="331"/>
      <c r="I71" s="331"/>
      <c r="J71" s="331"/>
      <c r="K71" s="332"/>
    </row>
    <row r="72" s="1" customFormat="1" ht="18.75" customHeight="1">
      <c r="B72" s="333"/>
      <c r="C72" s="333"/>
      <c r="D72" s="333"/>
      <c r="E72" s="333"/>
      <c r="F72" s="333"/>
      <c r="G72" s="333"/>
      <c r="H72" s="333"/>
      <c r="I72" s="333"/>
      <c r="J72" s="333"/>
      <c r="K72" s="334"/>
    </row>
    <row r="73" s="1" customFormat="1" ht="18.75" customHeight="1">
      <c r="B73" s="334"/>
      <c r="C73" s="334"/>
      <c r="D73" s="334"/>
      <c r="E73" s="334"/>
      <c r="F73" s="334"/>
      <c r="G73" s="334"/>
      <c r="H73" s="334"/>
      <c r="I73" s="334"/>
      <c r="J73" s="334"/>
      <c r="K73" s="334"/>
    </row>
    <row r="74" s="1" customFormat="1" ht="7.5" customHeight="1">
      <c r="B74" s="335"/>
      <c r="C74" s="336"/>
      <c r="D74" s="336"/>
      <c r="E74" s="336"/>
      <c r="F74" s="336"/>
      <c r="G74" s="336"/>
      <c r="H74" s="336"/>
      <c r="I74" s="336"/>
      <c r="J74" s="336"/>
      <c r="K74" s="337"/>
    </row>
    <row r="75" s="1" customFormat="1" ht="45" customHeight="1">
      <c r="B75" s="338"/>
      <c r="C75" s="339" t="s">
        <v>4924</v>
      </c>
      <c r="D75" s="339"/>
      <c r="E75" s="339"/>
      <c r="F75" s="339"/>
      <c r="G75" s="339"/>
      <c r="H75" s="339"/>
      <c r="I75" s="339"/>
      <c r="J75" s="339"/>
      <c r="K75" s="340"/>
    </row>
    <row r="76" s="1" customFormat="1" ht="17.25" customHeight="1">
      <c r="B76" s="338"/>
      <c r="C76" s="341" t="s">
        <v>4925</v>
      </c>
      <c r="D76" s="341"/>
      <c r="E76" s="341"/>
      <c r="F76" s="341" t="s">
        <v>4926</v>
      </c>
      <c r="G76" s="342"/>
      <c r="H76" s="341" t="s">
        <v>64</v>
      </c>
      <c r="I76" s="341" t="s">
        <v>67</v>
      </c>
      <c r="J76" s="341" t="s">
        <v>4927</v>
      </c>
      <c r="K76" s="340"/>
    </row>
    <row r="77" s="1" customFormat="1" ht="17.25" customHeight="1">
      <c r="B77" s="338"/>
      <c r="C77" s="343" t="s">
        <v>4928</v>
      </c>
      <c r="D77" s="343"/>
      <c r="E77" s="343"/>
      <c r="F77" s="344" t="s">
        <v>4929</v>
      </c>
      <c r="G77" s="345"/>
      <c r="H77" s="343"/>
      <c r="I77" s="343"/>
      <c r="J77" s="343" t="s">
        <v>4930</v>
      </c>
      <c r="K77" s="340"/>
    </row>
    <row r="78" s="1" customFormat="1" ht="5.25" customHeight="1">
      <c r="B78" s="338"/>
      <c r="C78" s="346"/>
      <c r="D78" s="346"/>
      <c r="E78" s="346"/>
      <c r="F78" s="346"/>
      <c r="G78" s="347"/>
      <c r="H78" s="346"/>
      <c r="I78" s="346"/>
      <c r="J78" s="346"/>
      <c r="K78" s="340"/>
    </row>
    <row r="79" s="1" customFormat="1" ht="15" customHeight="1">
      <c r="B79" s="338"/>
      <c r="C79" s="326" t="s">
        <v>63</v>
      </c>
      <c r="D79" s="346"/>
      <c r="E79" s="346"/>
      <c r="F79" s="348" t="s">
        <v>4931</v>
      </c>
      <c r="G79" s="347"/>
      <c r="H79" s="326" t="s">
        <v>4932</v>
      </c>
      <c r="I79" s="326" t="s">
        <v>4933</v>
      </c>
      <c r="J79" s="326">
        <v>20</v>
      </c>
      <c r="K79" s="340"/>
    </row>
    <row r="80" s="1" customFormat="1" ht="15" customHeight="1">
      <c r="B80" s="338"/>
      <c r="C80" s="326" t="s">
        <v>4934</v>
      </c>
      <c r="D80" s="326"/>
      <c r="E80" s="326"/>
      <c r="F80" s="348" t="s">
        <v>4931</v>
      </c>
      <c r="G80" s="347"/>
      <c r="H80" s="326" t="s">
        <v>4935</v>
      </c>
      <c r="I80" s="326" t="s">
        <v>4933</v>
      </c>
      <c r="J80" s="326">
        <v>120</v>
      </c>
      <c r="K80" s="340"/>
    </row>
    <row r="81" s="1" customFormat="1" ht="15" customHeight="1">
      <c r="B81" s="349"/>
      <c r="C81" s="326" t="s">
        <v>4936</v>
      </c>
      <c r="D81" s="326"/>
      <c r="E81" s="326"/>
      <c r="F81" s="348" t="s">
        <v>4937</v>
      </c>
      <c r="G81" s="347"/>
      <c r="H81" s="326" t="s">
        <v>4938</v>
      </c>
      <c r="I81" s="326" t="s">
        <v>4933</v>
      </c>
      <c r="J81" s="326">
        <v>50</v>
      </c>
      <c r="K81" s="340"/>
    </row>
    <row r="82" s="1" customFormat="1" ht="15" customHeight="1">
      <c r="B82" s="349"/>
      <c r="C82" s="326" t="s">
        <v>4939</v>
      </c>
      <c r="D82" s="326"/>
      <c r="E82" s="326"/>
      <c r="F82" s="348" t="s">
        <v>4931</v>
      </c>
      <c r="G82" s="347"/>
      <c r="H82" s="326" t="s">
        <v>4940</v>
      </c>
      <c r="I82" s="326" t="s">
        <v>4941</v>
      </c>
      <c r="J82" s="326"/>
      <c r="K82" s="340"/>
    </row>
    <row r="83" s="1" customFormat="1" ht="15" customHeight="1">
      <c r="B83" s="349"/>
      <c r="C83" s="350" t="s">
        <v>4942</v>
      </c>
      <c r="D83" s="350"/>
      <c r="E83" s="350"/>
      <c r="F83" s="351" t="s">
        <v>4937</v>
      </c>
      <c r="G83" s="350"/>
      <c r="H83" s="350" t="s">
        <v>4943</v>
      </c>
      <c r="I83" s="350" t="s">
        <v>4933</v>
      </c>
      <c r="J83" s="350">
        <v>15</v>
      </c>
      <c r="K83" s="340"/>
    </row>
    <row r="84" s="1" customFormat="1" ht="15" customHeight="1">
      <c r="B84" s="349"/>
      <c r="C84" s="350" t="s">
        <v>4944</v>
      </c>
      <c r="D84" s="350"/>
      <c r="E84" s="350"/>
      <c r="F84" s="351" t="s">
        <v>4937</v>
      </c>
      <c r="G84" s="350"/>
      <c r="H84" s="350" t="s">
        <v>4945</v>
      </c>
      <c r="I84" s="350" t="s">
        <v>4933</v>
      </c>
      <c r="J84" s="350">
        <v>15</v>
      </c>
      <c r="K84" s="340"/>
    </row>
    <row r="85" s="1" customFormat="1" ht="15" customHeight="1">
      <c r="B85" s="349"/>
      <c r="C85" s="350" t="s">
        <v>4946</v>
      </c>
      <c r="D85" s="350"/>
      <c r="E85" s="350"/>
      <c r="F85" s="351" t="s">
        <v>4937</v>
      </c>
      <c r="G85" s="350"/>
      <c r="H85" s="350" t="s">
        <v>4947</v>
      </c>
      <c r="I85" s="350" t="s">
        <v>4933</v>
      </c>
      <c r="J85" s="350">
        <v>20</v>
      </c>
      <c r="K85" s="340"/>
    </row>
    <row r="86" s="1" customFormat="1" ht="15" customHeight="1">
      <c r="B86" s="349"/>
      <c r="C86" s="350" t="s">
        <v>4948</v>
      </c>
      <c r="D86" s="350"/>
      <c r="E86" s="350"/>
      <c r="F86" s="351" t="s">
        <v>4937</v>
      </c>
      <c r="G86" s="350"/>
      <c r="H86" s="350" t="s">
        <v>4949</v>
      </c>
      <c r="I86" s="350" t="s">
        <v>4933</v>
      </c>
      <c r="J86" s="350">
        <v>20</v>
      </c>
      <c r="K86" s="340"/>
    </row>
    <row r="87" s="1" customFormat="1" ht="15" customHeight="1">
      <c r="B87" s="349"/>
      <c r="C87" s="326" t="s">
        <v>4950</v>
      </c>
      <c r="D87" s="326"/>
      <c r="E87" s="326"/>
      <c r="F87" s="348" t="s">
        <v>4937</v>
      </c>
      <c r="G87" s="347"/>
      <c r="H87" s="326" t="s">
        <v>4951</v>
      </c>
      <c r="I87" s="326" t="s">
        <v>4933</v>
      </c>
      <c r="J87" s="326">
        <v>50</v>
      </c>
      <c r="K87" s="340"/>
    </row>
    <row r="88" s="1" customFormat="1" ht="15" customHeight="1">
      <c r="B88" s="349"/>
      <c r="C88" s="326" t="s">
        <v>4952</v>
      </c>
      <c r="D88" s="326"/>
      <c r="E88" s="326"/>
      <c r="F88" s="348" t="s">
        <v>4937</v>
      </c>
      <c r="G88" s="347"/>
      <c r="H88" s="326" t="s">
        <v>4953</v>
      </c>
      <c r="I88" s="326" t="s">
        <v>4933</v>
      </c>
      <c r="J88" s="326">
        <v>20</v>
      </c>
      <c r="K88" s="340"/>
    </row>
    <row r="89" s="1" customFormat="1" ht="15" customHeight="1">
      <c r="B89" s="349"/>
      <c r="C89" s="326" t="s">
        <v>4954</v>
      </c>
      <c r="D89" s="326"/>
      <c r="E89" s="326"/>
      <c r="F89" s="348" t="s">
        <v>4937</v>
      </c>
      <c r="G89" s="347"/>
      <c r="H89" s="326" t="s">
        <v>4955</v>
      </c>
      <c r="I89" s="326" t="s">
        <v>4933</v>
      </c>
      <c r="J89" s="326">
        <v>20</v>
      </c>
      <c r="K89" s="340"/>
    </row>
    <row r="90" s="1" customFormat="1" ht="15" customHeight="1">
      <c r="B90" s="349"/>
      <c r="C90" s="326" t="s">
        <v>4956</v>
      </c>
      <c r="D90" s="326"/>
      <c r="E90" s="326"/>
      <c r="F90" s="348" t="s">
        <v>4937</v>
      </c>
      <c r="G90" s="347"/>
      <c r="H90" s="326" t="s">
        <v>4957</v>
      </c>
      <c r="I90" s="326" t="s">
        <v>4933</v>
      </c>
      <c r="J90" s="326">
        <v>50</v>
      </c>
      <c r="K90" s="340"/>
    </row>
    <row r="91" s="1" customFormat="1" ht="15" customHeight="1">
      <c r="B91" s="349"/>
      <c r="C91" s="326" t="s">
        <v>4958</v>
      </c>
      <c r="D91" s="326"/>
      <c r="E91" s="326"/>
      <c r="F91" s="348" t="s">
        <v>4937</v>
      </c>
      <c r="G91" s="347"/>
      <c r="H91" s="326" t="s">
        <v>4958</v>
      </c>
      <c r="I91" s="326" t="s">
        <v>4933</v>
      </c>
      <c r="J91" s="326">
        <v>50</v>
      </c>
      <c r="K91" s="340"/>
    </row>
    <row r="92" s="1" customFormat="1" ht="15" customHeight="1">
      <c r="B92" s="349"/>
      <c r="C92" s="326" t="s">
        <v>4959</v>
      </c>
      <c r="D92" s="326"/>
      <c r="E92" s="326"/>
      <c r="F92" s="348" t="s">
        <v>4937</v>
      </c>
      <c r="G92" s="347"/>
      <c r="H92" s="326" t="s">
        <v>4960</v>
      </c>
      <c r="I92" s="326" t="s">
        <v>4933</v>
      </c>
      <c r="J92" s="326">
        <v>255</v>
      </c>
      <c r="K92" s="340"/>
    </row>
    <row r="93" s="1" customFormat="1" ht="15" customHeight="1">
      <c r="B93" s="349"/>
      <c r="C93" s="326" t="s">
        <v>4961</v>
      </c>
      <c r="D93" s="326"/>
      <c r="E93" s="326"/>
      <c r="F93" s="348" t="s">
        <v>4931</v>
      </c>
      <c r="G93" s="347"/>
      <c r="H93" s="326" t="s">
        <v>4962</v>
      </c>
      <c r="I93" s="326" t="s">
        <v>4963</v>
      </c>
      <c r="J93" s="326"/>
      <c r="K93" s="340"/>
    </row>
    <row r="94" s="1" customFormat="1" ht="15" customHeight="1">
      <c r="B94" s="349"/>
      <c r="C94" s="326" t="s">
        <v>4964</v>
      </c>
      <c r="D94" s="326"/>
      <c r="E94" s="326"/>
      <c r="F94" s="348" t="s">
        <v>4931</v>
      </c>
      <c r="G94" s="347"/>
      <c r="H94" s="326" t="s">
        <v>4965</v>
      </c>
      <c r="I94" s="326" t="s">
        <v>4966</v>
      </c>
      <c r="J94" s="326"/>
      <c r="K94" s="340"/>
    </row>
    <row r="95" s="1" customFormat="1" ht="15" customHeight="1">
      <c r="B95" s="349"/>
      <c r="C95" s="326" t="s">
        <v>4967</v>
      </c>
      <c r="D95" s="326"/>
      <c r="E95" s="326"/>
      <c r="F95" s="348" t="s">
        <v>4931</v>
      </c>
      <c r="G95" s="347"/>
      <c r="H95" s="326" t="s">
        <v>4967</v>
      </c>
      <c r="I95" s="326" t="s">
        <v>4966</v>
      </c>
      <c r="J95" s="326"/>
      <c r="K95" s="340"/>
    </row>
    <row r="96" s="1" customFormat="1" ht="15" customHeight="1">
      <c r="B96" s="349"/>
      <c r="C96" s="326" t="s">
        <v>48</v>
      </c>
      <c r="D96" s="326"/>
      <c r="E96" s="326"/>
      <c r="F96" s="348" t="s">
        <v>4931</v>
      </c>
      <c r="G96" s="347"/>
      <c r="H96" s="326" t="s">
        <v>4968</v>
      </c>
      <c r="I96" s="326" t="s">
        <v>4966</v>
      </c>
      <c r="J96" s="326"/>
      <c r="K96" s="340"/>
    </row>
    <row r="97" s="1" customFormat="1" ht="15" customHeight="1">
      <c r="B97" s="349"/>
      <c r="C97" s="326" t="s">
        <v>58</v>
      </c>
      <c r="D97" s="326"/>
      <c r="E97" s="326"/>
      <c r="F97" s="348" t="s">
        <v>4931</v>
      </c>
      <c r="G97" s="347"/>
      <c r="H97" s="326" t="s">
        <v>4969</v>
      </c>
      <c r="I97" s="326" t="s">
        <v>4966</v>
      </c>
      <c r="J97" s="326"/>
      <c r="K97" s="340"/>
    </row>
    <row r="98" s="1" customFormat="1" ht="15" customHeight="1">
      <c r="B98" s="352"/>
      <c r="C98" s="353"/>
      <c r="D98" s="353"/>
      <c r="E98" s="353"/>
      <c r="F98" s="353"/>
      <c r="G98" s="353"/>
      <c r="H98" s="353"/>
      <c r="I98" s="353"/>
      <c r="J98" s="353"/>
      <c r="K98" s="354"/>
    </row>
    <row r="99" s="1" customFormat="1" ht="18.75" customHeight="1">
      <c r="B99" s="355"/>
      <c r="C99" s="356"/>
      <c r="D99" s="356"/>
      <c r="E99" s="356"/>
      <c r="F99" s="356"/>
      <c r="G99" s="356"/>
      <c r="H99" s="356"/>
      <c r="I99" s="356"/>
      <c r="J99" s="356"/>
      <c r="K99" s="355"/>
    </row>
    <row r="100" s="1" customFormat="1" ht="18.75" customHeight="1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</row>
    <row r="101" s="1" customFormat="1" ht="7.5" customHeight="1">
      <c r="B101" s="335"/>
      <c r="C101" s="336"/>
      <c r="D101" s="336"/>
      <c r="E101" s="336"/>
      <c r="F101" s="336"/>
      <c r="G101" s="336"/>
      <c r="H101" s="336"/>
      <c r="I101" s="336"/>
      <c r="J101" s="336"/>
      <c r="K101" s="337"/>
    </row>
    <row r="102" s="1" customFormat="1" ht="45" customHeight="1">
      <c r="B102" s="338"/>
      <c r="C102" s="339" t="s">
        <v>4970</v>
      </c>
      <c r="D102" s="339"/>
      <c r="E102" s="339"/>
      <c r="F102" s="339"/>
      <c r="G102" s="339"/>
      <c r="H102" s="339"/>
      <c r="I102" s="339"/>
      <c r="J102" s="339"/>
      <c r="K102" s="340"/>
    </row>
    <row r="103" s="1" customFormat="1" ht="17.25" customHeight="1">
      <c r="B103" s="338"/>
      <c r="C103" s="341" t="s">
        <v>4925</v>
      </c>
      <c r="D103" s="341"/>
      <c r="E103" s="341"/>
      <c r="F103" s="341" t="s">
        <v>4926</v>
      </c>
      <c r="G103" s="342"/>
      <c r="H103" s="341" t="s">
        <v>64</v>
      </c>
      <c r="I103" s="341" t="s">
        <v>67</v>
      </c>
      <c r="J103" s="341" t="s">
        <v>4927</v>
      </c>
      <c r="K103" s="340"/>
    </row>
    <row r="104" s="1" customFormat="1" ht="17.25" customHeight="1">
      <c r="B104" s="338"/>
      <c r="C104" s="343" t="s">
        <v>4928</v>
      </c>
      <c r="D104" s="343"/>
      <c r="E104" s="343"/>
      <c r="F104" s="344" t="s">
        <v>4929</v>
      </c>
      <c r="G104" s="345"/>
      <c r="H104" s="343"/>
      <c r="I104" s="343"/>
      <c r="J104" s="343" t="s">
        <v>4930</v>
      </c>
      <c r="K104" s="340"/>
    </row>
    <row r="105" s="1" customFormat="1" ht="5.25" customHeight="1">
      <c r="B105" s="338"/>
      <c r="C105" s="341"/>
      <c r="D105" s="341"/>
      <c r="E105" s="341"/>
      <c r="F105" s="341"/>
      <c r="G105" s="357"/>
      <c r="H105" s="341"/>
      <c r="I105" s="341"/>
      <c r="J105" s="341"/>
      <c r="K105" s="340"/>
    </row>
    <row r="106" s="1" customFormat="1" ht="15" customHeight="1">
      <c r="B106" s="338"/>
      <c r="C106" s="326" t="s">
        <v>63</v>
      </c>
      <c r="D106" s="346"/>
      <c r="E106" s="346"/>
      <c r="F106" s="348" t="s">
        <v>4931</v>
      </c>
      <c r="G106" s="357"/>
      <c r="H106" s="326" t="s">
        <v>4971</v>
      </c>
      <c r="I106" s="326" t="s">
        <v>4933</v>
      </c>
      <c r="J106" s="326">
        <v>20</v>
      </c>
      <c r="K106" s="340"/>
    </row>
    <row r="107" s="1" customFormat="1" ht="15" customHeight="1">
      <c r="B107" s="338"/>
      <c r="C107" s="326" t="s">
        <v>4934</v>
      </c>
      <c r="D107" s="326"/>
      <c r="E107" s="326"/>
      <c r="F107" s="348" t="s">
        <v>4931</v>
      </c>
      <c r="G107" s="326"/>
      <c r="H107" s="326" t="s">
        <v>4971</v>
      </c>
      <c r="I107" s="326" t="s">
        <v>4933</v>
      </c>
      <c r="J107" s="326">
        <v>120</v>
      </c>
      <c r="K107" s="340"/>
    </row>
    <row r="108" s="1" customFormat="1" ht="15" customHeight="1">
      <c r="B108" s="349"/>
      <c r="C108" s="326" t="s">
        <v>4936</v>
      </c>
      <c r="D108" s="326"/>
      <c r="E108" s="326"/>
      <c r="F108" s="348" t="s">
        <v>4937</v>
      </c>
      <c r="G108" s="326"/>
      <c r="H108" s="326" t="s">
        <v>4971</v>
      </c>
      <c r="I108" s="326" t="s">
        <v>4933</v>
      </c>
      <c r="J108" s="326">
        <v>50</v>
      </c>
      <c r="K108" s="340"/>
    </row>
    <row r="109" s="1" customFormat="1" ht="15" customHeight="1">
      <c r="B109" s="349"/>
      <c r="C109" s="326" t="s">
        <v>4939</v>
      </c>
      <c r="D109" s="326"/>
      <c r="E109" s="326"/>
      <c r="F109" s="348" t="s">
        <v>4931</v>
      </c>
      <c r="G109" s="326"/>
      <c r="H109" s="326" t="s">
        <v>4971</v>
      </c>
      <c r="I109" s="326" t="s">
        <v>4941</v>
      </c>
      <c r="J109" s="326"/>
      <c r="K109" s="340"/>
    </row>
    <row r="110" s="1" customFormat="1" ht="15" customHeight="1">
      <c r="B110" s="349"/>
      <c r="C110" s="326" t="s">
        <v>4950</v>
      </c>
      <c r="D110" s="326"/>
      <c r="E110" s="326"/>
      <c r="F110" s="348" t="s">
        <v>4937</v>
      </c>
      <c r="G110" s="326"/>
      <c r="H110" s="326" t="s">
        <v>4971</v>
      </c>
      <c r="I110" s="326" t="s">
        <v>4933</v>
      </c>
      <c r="J110" s="326">
        <v>50</v>
      </c>
      <c r="K110" s="340"/>
    </row>
    <row r="111" s="1" customFormat="1" ht="15" customHeight="1">
      <c r="B111" s="349"/>
      <c r="C111" s="326" t="s">
        <v>4958</v>
      </c>
      <c r="D111" s="326"/>
      <c r="E111" s="326"/>
      <c r="F111" s="348" t="s">
        <v>4937</v>
      </c>
      <c r="G111" s="326"/>
      <c r="H111" s="326" t="s">
        <v>4971</v>
      </c>
      <c r="I111" s="326" t="s">
        <v>4933</v>
      </c>
      <c r="J111" s="326">
        <v>50</v>
      </c>
      <c r="K111" s="340"/>
    </row>
    <row r="112" s="1" customFormat="1" ht="15" customHeight="1">
      <c r="B112" s="349"/>
      <c r="C112" s="326" t="s">
        <v>4956</v>
      </c>
      <c r="D112" s="326"/>
      <c r="E112" s="326"/>
      <c r="F112" s="348" t="s">
        <v>4937</v>
      </c>
      <c r="G112" s="326"/>
      <c r="H112" s="326" t="s">
        <v>4971</v>
      </c>
      <c r="I112" s="326" t="s">
        <v>4933</v>
      </c>
      <c r="J112" s="326">
        <v>50</v>
      </c>
      <c r="K112" s="340"/>
    </row>
    <row r="113" s="1" customFormat="1" ht="15" customHeight="1">
      <c r="B113" s="349"/>
      <c r="C113" s="326" t="s">
        <v>63</v>
      </c>
      <c r="D113" s="326"/>
      <c r="E113" s="326"/>
      <c r="F113" s="348" t="s">
        <v>4931</v>
      </c>
      <c r="G113" s="326"/>
      <c r="H113" s="326" t="s">
        <v>4972</v>
      </c>
      <c r="I113" s="326" t="s">
        <v>4933</v>
      </c>
      <c r="J113" s="326">
        <v>20</v>
      </c>
      <c r="K113" s="340"/>
    </row>
    <row r="114" s="1" customFormat="1" ht="15" customHeight="1">
      <c r="B114" s="349"/>
      <c r="C114" s="326" t="s">
        <v>4973</v>
      </c>
      <c r="D114" s="326"/>
      <c r="E114" s="326"/>
      <c r="F114" s="348" t="s">
        <v>4931</v>
      </c>
      <c r="G114" s="326"/>
      <c r="H114" s="326" t="s">
        <v>4974</v>
      </c>
      <c r="I114" s="326" t="s">
        <v>4933</v>
      </c>
      <c r="J114" s="326">
        <v>120</v>
      </c>
      <c r="K114" s="340"/>
    </row>
    <row r="115" s="1" customFormat="1" ht="15" customHeight="1">
      <c r="B115" s="349"/>
      <c r="C115" s="326" t="s">
        <v>48</v>
      </c>
      <c r="D115" s="326"/>
      <c r="E115" s="326"/>
      <c r="F115" s="348" t="s">
        <v>4931</v>
      </c>
      <c r="G115" s="326"/>
      <c r="H115" s="326" t="s">
        <v>4975</v>
      </c>
      <c r="I115" s="326" t="s">
        <v>4966</v>
      </c>
      <c r="J115" s="326"/>
      <c r="K115" s="340"/>
    </row>
    <row r="116" s="1" customFormat="1" ht="15" customHeight="1">
      <c r="B116" s="349"/>
      <c r="C116" s="326" t="s">
        <v>58</v>
      </c>
      <c r="D116" s="326"/>
      <c r="E116" s="326"/>
      <c r="F116" s="348" t="s">
        <v>4931</v>
      </c>
      <c r="G116" s="326"/>
      <c r="H116" s="326" t="s">
        <v>4976</v>
      </c>
      <c r="I116" s="326" t="s">
        <v>4966</v>
      </c>
      <c r="J116" s="326"/>
      <c r="K116" s="340"/>
    </row>
    <row r="117" s="1" customFormat="1" ht="15" customHeight="1">
      <c r="B117" s="349"/>
      <c r="C117" s="326" t="s">
        <v>67</v>
      </c>
      <c r="D117" s="326"/>
      <c r="E117" s="326"/>
      <c r="F117" s="348" t="s">
        <v>4931</v>
      </c>
      <c r="G117" s="326"/>
      <c r="H117" s="326" t="s">
        <v>4977</v>
      </c>
      <c r="I117" s="326" t="s">
        <v>4978</v>
      </c>
      <c r="J117" s="326"/>
      <c r="K117" s="340"/>
    </row>
    <row r="118" s="1" customFormat="1" ht="15" customHeight="1">
      <c r="B118" s="352"/>
      <c r="C118" s="358"/>
      <c r="D118" s="358"/>
      <c r="E118" s="358"/>
      <c r="F118" s="358"/>
      <c r="G118" s="358"/>
      <c r="H118" s="358"/>
      <c r="I118" s="358"/>
      <c r="J118" s="358"/>
      <c r="K118" s="354"/>
    </row>
    <row r="119" s="1" customFormat="1" ht="18.75" customHeight="1">
      <c r="B119" s="359"/>
      <c r="C119" s="323"/>
      <c r="D119" s="323"/>
      <c r="E119" s="323"/>
      <c r="F119" s="360"/>
      <c r="G119" s="323"/>
      <c r="H119" s="323"/>
      <c r="I119" s="323"/>
      <c r="J119" s="323"/>
      <c r="K119" s="359"/>
    </row>
    <row r="120" s="1" customFormat="1" ht="18.75" customHeight="1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</row>
    <row r="121" s="1" customFormat="1" ht="7.5" customHeight="1">
      <c r="B121" s="361"/>
      <c r="C121" s="362"/>
      <c r="D121" s="362"/>
      <c r="E121" s="362"/>
      <c r="F121" s="362"/>
      <c r="G121" s="362"/>
      <c r="H121" s="362"/>
      <c r="I121" s="362"/>
      <c r="J121" s="362"/>
      <c r="K121" s="363"/>
    </row>
    <row r="122" s="1" customFormat="1" ht="45" customHeight="1">
      <c r="B122" s="364"/>
      <c r="C122" s="317" t="s">
        <v>4979</v>
      </c>
      <c r="D122" s="317"/>
      <c r="E122" s="317"/>
      <c r="F122" s="317"/>
      <c r="G122" s="317"/>
      <c r="H122" s="317"/>
      <c r="I122" s="317"/>
      <c r="J122" s="317"/>
      <c r="K122" s="365"/>
    </row>
    <row r="123" s="1" customFormat="1" ht="17.25" customHeight="1">
      <c r="B123" s="366"/>
      <c r="C123" s="341" t="s">
        <v>4925</v>
      </c>
      <c r="D123" s="341"/>
      <c r="E123" s="341"/>
      <c r="F123" s="341" t="s">
        <v>4926</v>
      </c>
      <c r="G123" s="342"/>
      <c r="H123" s="341" t="s">
        <v>64</v>
      </c>
      <c r="I123" s="341" t="s">
        <v>67</v>
      </c>
      <c r="J123" s="341" t="s">
        <v>4927</v>
      </c>
      <c r="K123" s="367"/>
    </row>
    <row r="124" s="1" customFormat="1" ht="17.25" customHeight="1">
      <c r="B124" s="366"/>
      <c r="C124" s="343" t="s">
        <v>4928</v>
      </c>
      <c r="D124" s="343"/>
      <c r="E124" s="343"/>
      <c r="F124" s="344" t="s">
        <v>4929</v>
      </c>
      <c r="G124" s="345"/>
      <c r="H124" s="343"/>
      <c r="I124" s="343"/>
      <c r="J124" s="343" t="s">
        <v>4930</v>
      </c>
      <c r="K124" s="367"/>
    </row>
    <row r="125" s="1" customFormat="1" ht="5.25" customHeight="1">
      <c r="B125" s="368"/>
      <c r="C125" s="346"/>
      <c r="D125" s="346"/>
      <c r="E125" s="346"/>
      <c r="F125" s="346"/>
      <c r="G125" s="326"/>
      <c r="H125" s="346"/>
      <c r="I125" s="346"/>
      <c r="J125" s="346"/>
      <c r="K125" s="369"/>
    </row>
    <row r="126" s="1" customFormat="1" ht="15" customHeight="1">
      <c r="B126" s="368"/>
      <c r="C126" s="326" t="s">
        <v>4934</v>
      </c>
      <c r="D126" s="346"/>
      <c r="E126" s="346"/>
      <c r="F126" s="348" t="s">
        <v>4931</v>
      </c>
      <c r="G126" s="326"/>
      <c r="H126" s="326" t="s">
        <v>4971</v>
      </c>
      <c r="I126" s="326" t="s">
        <v>4933</v>
      </c>
      <c r="J126" s="326">
        <v>120</v>
      </c>
      <c r="K126" s="370"/>
    </row>
    <row r="127" s="1" customFormat="1" ht="15" customHeight="1">
      <c r="B127" s="368"/>
      <c r="C127" s="326" t="s">
        <v>4980</v>
      </c>
      <c r="D127" s="326"/>
      <c r="E127" s="326"/>
      <c r="F127" s="348" t="s">
        <v>4931</v>
      </c>
      <c r="G127" s="326"/>
      <c r="H127" s="326" t="s">
        <v>4981</v>
      </c>
      <c r="I127" s="326" t="s">
        <v>4933</v>
      </c>
      <c r="J127" s="326" t="s">
        <v>4982</v>
      </c>
      <c r="K127" s="370"/>
    </row>
    <row r="128" s="1" customFormat="1" ht="15" customHeight="1">
      <c r="B128" s="368"/>
      <c r="C128" s="326" t="s">
        <v>95</v>
      </c>
      <c r="D128" s="326"/>
      <c r="E128" s="326"/>
      <c r="F128" s="348" t="s">
        <v>4931</v>
      </c>
      <c r="G128" s="326"/>
      <c r="H128" s="326" t="s">
        <v>4983</v>
      </c>
      <c r="I128" s="326" t="s">
        <v>4933</v>
      </c>
      <c r="J128" s="326" t="s">
        <v>4982</v>
      </c>
      <c r="K128" s="370"/>
    </row>
    <row r="129" s="1" customFormat="1" ht="15" customHeight="1">
      <c r="B129" s="368"/>
      <c r="C129" s="326" t="s">
        <v>4942</v>
      </c>
      <c r="D129" s="326"/>
      <c r="E129" s="326"/>
      <c r="F129" s="348" t="s">
        <v>4937</v>
      </c>
      <c r="G129" s="326"/>
      <c r="H129" s="326" t="s">
        <v>4943</v>
      </c>
      <c r="I129" s="326" t="s">
        <v>4933</v>
      </c>
      <c r="J129" s="326">
        <v>15</v>
      </c>
      <c r="K129" s="370"/>
    </row>
    <row r="130" s="1" customFormat="1" ht="15" customHeight="1">
      <c r="B130" s="368"/>
      <c r="C130" s="350" t="s">
        <v>4944</v>
      </c>
      <c r="D130" s="350"/>
      <c r="E130" s="350"/>
      <c r="F130" s="351" t="s">
        <v>4937</v>
      </c>
      <c r="G130" s="350"/>
      <c r="H130" s="350" t="s">
        <v>4945</v>
      </c>
      <c r="I130" s="350" t="s">
        <v>4933</v>
      </c>
      <c r="J130" s="350">
        <v>15</v>
      </c>
      <c r="K130" s="370"/>
    </row>
    <row r="131" s="1" customFormat="1" ht="15" customHeight="1">
      <c r="B131" s="368"/>
      <c r="C131" s="350" t="s">
        <v>4946</v>
      </c>
      <c r="D131" s="350"/>
      <c r="E131" s="350"/>
      <c r="F131" s="351" t="s">
        <v>4937</v>
      </c>
      <c r="G131" s="350"/>
      <c r="H131" s="350" t="s">
        <v>4947</v>
      </c>
      <c r="I131" s="350" t="s">
        <v>4933</v>
      </c>
      <c r="J131" s="350">
        <v>20</v>
      </c>
      <c r="K131" s="370"/>
    </row>
    <row r="132" s="1" customFormat="1" ht="15" customHeight="1">
      <c r="B132" s="368"/>
      <c r="C132" s="350" t="s">
        <v>4948</v>
      </c>
      <c r="D132" s="350"/>
      <c r="E132" s="350"/>
      <c r="F132" s="351" t="s">
        <v>4937</v>
      </c>
      <c r="G132" s="350"/>
      <c r="H132" s="350" t="s">
        <v>4949</v>
      </c>
      <c r="I132" s="350" t="s">
        <v>4933</v>
      </c>
      <c r="J132" s="350">
        <v>20</v>
      </c>
      <c r="K132" s="370"/>
    </row>
    <row r="133" s="1" customFormat="1" ht="15" customHeight="1">
      <c r="B133" s="368"/>
      <c r="C133" s="326" t="s">
        <v>4936</v>
      </c>
      <c r="D133" s="326"/>
      <c r="E133" s="326"/>
      <c r="F133" s="348" t="s">
        <v>4937</v>
      </c>
      <c r="G133" s="326"/>
      <c r="H133" s="326" t="s">
        <v>4971</v>
      </c>
      <c r="I133" s="326" t="s">
        <v>4933</v>
      </c>
      <c r="J133" s="326">
        <v>50</v>
      </c>
      <c r="K133" s="370"/>
    </row>
    <row r="134" s="1" customFormat="1" ht="15" customHeight="1">
      <c r="B134" s="368"/>
      <c r="C134" s="326" t="s">
        <v>4950</v>
      </c>
      <c r="D134" s="326"/>
      <c r="E134" s="326"/>
      <c r="F134" s="348" t="s">
        <v>4937</v>
      </c>
      <c r="G134" s="326"/>
      <c r="H134" s="326" t="s">
        <v>4971</v>
      </c>
      <c r="I134" s="326" t="s">
        <v>4933</v>
      </c>
      <c r="J134" s="326">
        <v>50</v>
      </c>
      <c r="K134" s="370"/>
    </row>
    <row r="135" s="1" customFormat="1" ht="15" customHeight="1">
      <c r="B135" s="368"/>
      <c r="C135" s="326" t="s">
        <v>4956</v>
      </c>
      <c r="D135" s="326"/>
      <c r="E135" s="326"/>
      <c r="F135" s="348" t="s">
        <v>4937</v>
      </c>
      <c r="G135" s="326"/>
      <c r="H135" s="326" t="s">
        <v>4971</v>
      </c>
      <c r="I135" s="326" t="s">
        <v>4933</v>
      </c>
      <c r="J135" s="326">
        <v>50</v>
      </c>
      <c r="K135" s="370"/>
    </row>
    <row r="136" s="1" customFormat="1" ht="15" customHeight="1">
      <c r="B136" s="368"/>
      <c r="C136" s="326" t="s">
        <v>4958</v>
      </c>
      <c r="D136" s="326"/>
      <c r="E136" s="326"/>
      <c r="F136" s="348" t="s">
        <v>4937</v>
      </c>
      <c r="G136" s="326"/>
      <c r="H136" s="326" t="s">
        <v>4971</v>
      </c>
      <c r="I136" s="326" t="s">
        <v>4933</v>
      </c>
      <c r="J136" s="326">
        <v>50</v>
      </c>
      <c r="K136" s="370"/>
    </row>
    <row r="137" s="1" customFormat="1" ht="15" customHeight="1">
      <c r="B137" s="368"/>
      <c r="C137" s="326" t="s">
        <v>4959</v>
      </c>
      <c r="D137" s="326"/>
      <c r="E137" s="326"/>
      <c r="F137" s="348" t="s">
        <v>4937</v>
      </c>
      <c r="G137" s="326"/>
      <c r="H137" s="326" t="s">
        <v>4984</v>
      </c>
      <c r="I137" s="326" t="s">
        <v>4933</v>
      </c>
      <c r="J137" s="326">
        <v>255</v>
      </c>
      <c r="K137" s="370"/>
    </row>
    <row r="138" s="1" customFormat="1" ht="15" customHeight="1">
      <c r="B138" s="368"/>
      <c r="C138" s="326" t="s">
        <v>4961</v>
      </c>
      <c r="D138" s="326"/>
      <c r="E138" s="326"/>
      <c r="F138" s="348" t="s">
        <v>4931</v>
      </c>
      <c r="G138" s="326"/>
      <c r="H138" s="326" t="s">
        <v>4985</v>
      </c>
      <c r="I138" s="326" t="s">
        <v>4963</v>
      </c>
      <c r="J138" s="326"/>
      <c r="K138" s="370"/>
    </row>
    <row r="139" s="1" customFormat="1" ht="15" customHeight="1">
      <c r="B139" s="368"/>
      <c r="C139" s="326" t="s">
        <v>4964</v>
      </c>
      <c r="D139" s="326"/>
      <c r="E139" s="326"/>
      <c r="F139" s="348" t="s">
        <v>4931</v>
      </c>
      <c r="G139" s="326"/>
      <c r="H139" s="326" t="s">
        <v>4986</v>
      </c>
      <c r="I139" s="326" t="s">
        <v>4966</v>
      </c>
      <c r="J139" s="326"/>
      <c r="K139" s="370"/>
    </row>
    <row r="140" s="1" customFormat="1" ht="15" customHeight="1">
      <c r="B140" s="368"/>
      <c r="C140" s="326" t="s">
        <v>4967</v>
      </c>
      <c r="D140" s="326"/>
      <c r="E140" s="326"/>
      <c r="F140" s="348" t="s">
        <v>4931</v>
      </c>
      <c r="G140" s="326"/>
      <c r="H140" s="326" t="s">
        <v>4967</v>
      </c>
      <c r="I140" s="326" t="s">
        <v>4966</v>
      </c>
      <c r="J140" s="326"/>
      <c r="K140" s="370"/>
    </row>
    <row r="141" s="1" customFormat="1" ht="15" customHeight="1">
      <c r="B141" s="368"/>
      <c r="C141" s="326" t="s">
        <v>48</v>
      </c>
      <c r="D141" s="326"/>
      <c r="E141" s="326"/>
      <c r="F141" s="348" t="s">
        <v>4931</v>
      </c>
      <c r="G141" s="326"/>
      <c r="H141" s="326" t="s">
        <v>4987</v>
      </c>
      <c r="I141" s="326" t="s">
        <v>4966</v>
      </c>
      <c r="J141" s="326"/>
      <c r="K141" s="370"/>
    </row>
    <row r="142" s="1" customFormat="1" ht="15" customHeight="1">
      <c r="B142" s="368"/>
      <c r="C142" s="326" t="s">
        <v>4988</v>
      </c>
      <c r="D142" s="326"/>
      <c r="E142" s="326"/>
      <c r="F142" s="348" t="s">
        <v>4931</v>
      </c>
      <c r="G142" s="326"/>
      <c r="H142" s="326" t="s">
        <v>4989</v>
      </c>
      <c r="I142" s="326" t="s">
        <v>4966</v>
      </c>
      <c r="J142" s="326"/>
      <c r="K142" s="370"/>
    </row>
    <row r="143" s="1" customFormat="1" ht="15" customHeight="1">
      <c r="B143" s="371"/>
      <c r="C143" s="372"/>
      <c r="D143" s="372"/>
      <c r="E143" s="372"/>
      <c r="F143" s="372"/>
      <c r="G143" s="372"/>
      <c r="H143" s="372"/>
      <c r="I143" s="372"/>
      <c r="J143" s="372"/>
      <c r="K143" s="373"/>
    </row>
    <row r="144" s="1" customFormat="1" ht="18.75" customHeight="1">
      <c r="B144" s="323"/>
      <c r="C144" s="323"/>
      <c r="D144" s="323"/>
      <c r="E144" s="323"/>
      <c r="F144" s="360"/>
      <c r="G144" s="323"/>
      <c r="H144" s="323"/>
      <c r="I144" s="323"/>
      <c r="J144" s="323"/>
      <c r="K144" s="323"/>
    </row>
    <row r="145" s="1" customFormat="1" ht="18.75" customHeight="1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</row>
    <row r="146" s="1" customFormat="1" ht="7.5" customHeight="1">
      <c r="B146" s="335"/>
      <c r="C146" s="336"/>
      <c r="D146" s="336"/>
      <c r="E146" s="336"/>
      <c r="F146" s="336"/>
      <c r="G146" s="336"/>
      <c r="H146" s="336"/>
      <c r="I146" s="336"/>
      <c r="J146" s="336"/>
      <c r="K146" s="337"/>
    </row>
    <row r="147" s="1" customFormat="1" ht="45" customHeight="1">
      <c r="B147" s="338"/>
      <c r="C147" s="339" t="s">
        <v>4990</v>
      </c>
      <c r="D147" s="339"/>
      <c r="E147" s="339"/>
      <c r="F147" s="339"/>
      <c r="G147" s="339"/>
      <c r="H147" s="339"/>
      <c r="I147" s="339"/>
      <c r="J147" s="339"/>
      <c r="K147" s="340"/>
    </row>
    <row r="148" s="1" customFormat="1" ht="17.25" customHeight="1">
      <c r="B148" s="338"/>
      <c r="C148" s="341" t="s">
        <v>4925</v>
      </c>
      <c r="D148" s="341"/>
      <c r="E148" s="341"/>
      <c r="F148" s="341" t="s">
        <v>4926</v>
      </c>
      <c r="G148" s="342"/>
      <c r="H148" s="341" t="s">
        <v>64</v>
      </c>
      <c r="I148" s="341" t="s">
        <v>67</v>
      </c>
      <c r="J148" s="341" t="s">
        <v>4927</v>
      </c>
      <c r="K148" s="340"/>
    </row>
    <row r="149" s="1" customFormat="1" ht="17.25" customHeight="1">
      <c r="B149" s="338"/>
      <c r="C149" s="343" t="s">
        <v>4928</v>
      </c>
      <c r="D149" s="343"/>
      <c r="E149" s="343"/>
      <c r="F149" s="344" t="s">
        <v>4929</v>
      </c>
      <c r="G149" s="345"/>
      <c r="H149" s="343"/>
      <c r="I149" s="343"/>
      <c r="J149" s="343" t="s">
        <v>4930</v>
      </c>
      <c r="K149" s="340"/>
    </row>
    <row r="150" s="1" customFormat="1" ht="5.25" customHeight="1">
      <c r="B150" s="349"/>
      <c r="C150" s="346"/>
      <c r="D150" s="346"/>
      <c r="E150" s="346"/>
      <c r="F150" s="346"/>
      <c r="G150" s="347"/>
      <c r="H150" s="346"/>
      <c r="I150" s="346"/>
      <c r="J150" s="346"/>
      <c r="K150" s="370"/>
    </row>
    <row r="151" s="1" customFormat="1" ht="15" customHeight="1">
      <c r="B151" s="349"/>
      <c r="C151" s="374" t="s">
        <v>4934</v>
      </c>
      <c r="D151" s="326"/>
      <c r="E151" s="326"/>
      <c r="F151" s="375" t="s">
        <v>4931</v>
      </c>
      <c r="G151" s="326"/>
      <c r="H151" s="374" t="s">
        <v>4971</v>
      </c>
      <c r="I151" s="374" t="s">
        <v>4933</v>
      </c>
      <c r="J151" s="374">
        <v>120</v>
      </c>
      <c r="K151" s="370"/>
    </row>
    <row r="152" s="1" customFormat="1" ht="15" customHeight="1">
      <c r="B152" s="349"/>
      <c r="C152" s="374" t="s">
        <v>4980</v>
      </c>
      <c r="D152" s="326"/>
      <c r="E152" s="326"/>
      <c r="F152" s="375" t="s">
        <v>4931</v>
      </c>
      <c r="G152" s="326"/>
      <c r="H152" s="374" t="s">
        <v>4991</v>
      </c>
      <c r="I152" s="374" t="s">
        <v>4933</v>
      </c>
      <c r="J152" s="374" t="s">
        <v>4982</v>
      </c>
      <c r="K152" s="370"/>
    </row>
    <row r="153" s="1" customFormat="1" ht="15" customHeight="1">
      <c r="B153" s="349"/>
      <c r="C153" s="374" t="s">
        <v>95</v>
      </c>
      <c r="D153" s="326"/>
      <c r="E153" s="326"/>
      <c r="F153" s="375" t="s">
        <v>4931</v>
      </c>
      <c r="G153" s="326"/>
      <c r="H153" s="374" t="s">
        <v>4992</v>
      </c>
      <c r="I153" s="374" t="s">
        <v>4933</v>
      </c>
      <c r="J153" s="374" t="s">
        <v>4982</v>
      </c>
      <c r="K153" s="370"/>
    </row>
    <row r="154" s="1" customFormat="1" ht="15" customHeight="1">
      <c r="B154" s="349"/>
      <c r="C154" s="374" t="s">
        <v>4936</v>
      </c>
      <c r="D154" s="326"/>
      <c r="E154" s="326"/>
      <c r="F154" s="375" t="s">
        <v>4937</v>
      </c>
      <c r="G154" s="326"/>
      <c r="H154" s="374" t="s">
        <v>4971</v>
      </c>
      <c r="I154" s="374" t="s">
        <v>4933</v>
      </c>
      <c r="J154" s="374">
        <v>50</v>
      </c>
      <c r="K154" s="370"/>
    </row>
    <row r="155" s="1" customFormat="1" ht="15" customHeight="1">
      <c r="B155" s="349"/>
      <c r="C155" s="374" t="s">
        <v>4939</v>
      </c>
      <c r="D155" s="326"/>
      <c r="E155" s="326"/>
      <c r="F155" s="375" t="s">
        <v>4931</v>
      </c>
      <c r="G155" s="326"/>
      <c r="H155" s="374" t="s">
        <v>4971</v>
      </c>
      <c r="I155" s="374" t="s">
        <v>4941</v>
      </c>
      <c r="J155" s="374"/>
      <c r="K155" s="370"/>
    </row>
    <row r="156" s="1" customFormat="1" ht="15" customHeight="1">
      <c r="B156" s="349"/>
      <c r="C156" s="374" t="s">
        <v>4950</v>
      </c>
      <c r="D156" s="326"/>
      <c r="E156" s="326"/>
      <c r="F156" s="375" t="s">
        <v>4937</v>
      </c>
      <c r="G156" s="326"/>
      <c r="H156" s="374" t="s">
        <v>4971</v>
      </c>
      <c r="I156" s="374" t="s">
        <v>4933</v>
      </c>
      <c r="J156" s="374">
        <v>50</v>
      </c>
      <c r="K156" s="370"/>
    </row>
    <row r="157" s="1" customFormat="1" ht="15" customHeight="1">
      <c r="B157" s="349"/>
      <c r="C157" s="374" t="s">
        <v>4958</v>
      </c>
      <c r="D157" s="326"/>
      <c r="E157" s="326"/>
      <c r="F157" s="375" t="s">
        <v>4937</v>
      </c>
      <c r="G157" s="326"/>
      <c r="H157" s="374" t="s">
        <v>4971</v>
      </c>
      <c r="I157" s="374" t="s">
        <v>4933</v>
      </c>
      <c r="J157" s="374">
        <v>50</v>
      </c>
      <c r="K157" s="370"/>
    </row>
    <row r="158" s="1" customFormat="1" ht="15" customHeight="1">
      <c r="B158" s="349"/>
      <c r="C158" s="374" t="s">
        <v>4956</v>
      </c>
      <c r="D158" s="326"/>
      <c r="E158" s="326"/>
      <c r="F158" s="375" t="s">
        <v>4937</v>
      </c>
      <c r="G158" s="326"/>
      <c r="H158" s="374" t="s">
        <v>4971</v>
      </c>
      <c r="I158" s="374" t="s">
        <v>4933</v>
      </c>
      <c r="J158" s="374">
        <v>50</v>
      </c>
      <c r="K158" s="370"/>
    </row>
    <row r="159" s="1" customFormat="1" ht="15" customHeight="1">
      <c r="B159" s="349"/>
      <c r="C159" s="374" t="s">
        <v>238</v>
      </c>
      <c r="D159" s="326"/>
      <c r="E159" s="326"/>
      <c r="F159" s="375" t="s">
        <v>4931</v>
      </c>
      <c r="G159" s="326"/>
      <c r="H159" s="374" t="s">
        <v>4993</v>
      </c>
      <c r="I159" s="374" t="s">
        <v>4933</v>
      </c>
      <c r="J159" s="374" t="s">
        <v>4994</v>
      </c>
      <c r="K159" s="370"/>
    </row>
    <row r="160" s="1" customFormat="1" ht="15" customHeight="1">
      <c r="B160" s="349"/>
      <c r="C160" s="374" t="s">
        <v>4995</v>
      </c>
      <c r="D160" s="326"/>
      <c r="E160" s="326"/>
      <c r="F160" s="375" t="s">
        <v>4931</v>
      </c>
      <c r="G160" s="326"/>
      <c r="H160" s="374" t="s">
        <v>4996</v>
      </c>
      <c r="I160" s="374" t="s">
        <v>4966</v>
      </c>
      <c r="J160" s="374"/>
      <c r="K160" s="370"/>
    </row>
    <row r="161" s="1" customFormat="1" ht="15" customHeight="1">
      <c r="B161" s="376"/>
      <c r="C161" s="358"/>
      <c r="D161" s="358"/>
      <c r="E161" s="358"/>
      <c r="F161" s="358"/>
      <c r="G161" s="358"/>
      <c r="H161" s="358"/>
      <c r="I161" s="358"/>
      <c r="J161" s="358"/>
      <c r="K161" s="377"/>
    </row>
    <row r="162" s="1" customFormat="1" ht="18.75" customHeight="1">
      <c r="B162" s="323"/>
      <c r="C162" s="326"/>
      <c r="D162" s="326"/>
      <c r="E162" s="326"/>
      <c r="F162" s="348"/>
      <c r="G162" s="326"/>
      <c r="H162" s="326"/>
      <c r="I162" s="326"/>
      <c r="J162" s="326"/>
      <c r="K162" s="323"/>
    </row>
    <row r="163" s="1" customFormat="1" ht="18.75" customHeight="1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</row>
    <row r="164" s="1" customFormat="1" ht="7.5" customHeight="1">
      <c r="B164" s="313"/>
      <c r="C164" s="314"/>
      <c r="D164" s="314"/>
      <c r="E164" s="314"/>
      <c r="F164" s="314"/>
      <c r="G164" s="314"/>
      <c r="H164" s="314"/>
      <c r="I164" s="314"/>
      <c r="J164" s="314"/>
      <c r="K164" s="315"/>
    </row>
    <row r="165" s="1" customFormat="1" ht="45" customHeight="1">
      <c r="B165" s="316"/>
      <c r="C165" s="317" t="s">
        <v>4997</v>
      </c>
      <c r="D165" s="317"/>
      <c r="E165" s="317"/>
      <c r="F165" s="317"/>
      <c r="G165" s="317"/>
      <c r="H165" s="317"/>
      <c r="I165" s="317"/>
      <c r="J165" s="317"/>
      <c r="K165" s="318"/>
    </row>
    <row r="166" s="1" customFormat="1" ht="17.25" customHeight="1">
      <c r="B166" s="316"/>
      <c r="C166" s="341" t="s">
        <v>4925</v>
      </c>
      <c r="D166" s="341"/>
      <c r="E166" s="341"/>
      <c r="F166" s="341" t="s">
        <v>4926</v>
      </c>
      <c r="G166" s="378"/>
      <c r="H166" s="379" t="s">
        <v>64</v>
      </c>
      <c r="I166" s="379" t="s">
        <v>67</v>
      </c>
      <c r="J166" s="341" t="s">
        <v>4927</v>
      </c>
      <c r="K166" s="318"/>
    </row>
    <row r="167" s="1" customFormat="1" ht="17.25" customHeight="1">
      <c r="B167" s="319"/>
      <c r="C167" s="343" t="s">
        <v>4928</v>
      </c>
      <c r="D167" s="343"/>
      <c r="E167" s="343"/>
      <c r="F167" s="344" t="s">
        <v>4929</v>
      </c>
      <c r="G167" s="380"/>
      <c r="H167" s="381"/>
      <c r="I167" s="381"/>
      <c r="J167" s="343" t="s">
        <v>4930</v>
      </c>
      <c r="K167" s="321"/>
    </row>
    <row r="168" s="1" customFormat="1" ht="5.25" customHeight="1">
      <c r="B168" s="349"/>
      <c r="C168" s="346"/>
      <c r="D168" s="346"/>
      <c r="E168" s="346"/>
      <c r="F168" s="346"/>
      <c r="G168" s="347"/>
      <c r="H168" s="346"/>
      <c r="I168" s="346"/>
      <c r="J168" s="346"/>
      <c r="K168" s="370"/>
    </row>
    <row r="169" s="1" customFormat="1" ht="15" customHeight="1">
      <c r="B169" s="349"/>
      <c r="C169" s="326" t="s">
        <v>4934</v>
      </c>
      <c r="D169" s="326"/>
      <c r="E169" s="326"/>
      <c r="F169" s="348" t="s">
        <v>4931</v>
      </c>
      <c r="G169" s="326"/>
      <c r="H169" s="326" t="s">
        <v>4971</v>
      </c>
      <c r="I169" s="326" t="s">
        <v>4933</v>
      </c>
      <c r="J169" s="326">
        <v>120</v>
      </c>
      <c r="K169" s="370"/>
    </row>
    <row r="170" s="1" customFormat="1" ht="15" customHeight="1">
      <c r="B170" s="349"/>
      <c r="C170" s="326" t="s">
        <v>4980</v>
      </c>
      <c r="D170" s="326"/>
      <c r="E170" s="326"/>
      <c r="F170" s="348" t="s">
        <v>4931</v>
      </c>
      <c r="G170" s="326"/>
      <c r="H170" s="326" t="s">
        <v>4981</v>
      </c>
      <c r="I170" s="326" t="s">
        <v>4933</v>
      </c>
      <c r="J170" s="326" t="s">
        <v>4982</v>
      </c>
      <c r="K170" s="370"/>
    </row>
    <row r="171" s="1" customFormat="1" ht="15" customHeight="1">
      <c r="B171" s="349"/>
      <c r="C171" s="326" t="s">
        <v>95</v>
      </c>
      <c r="D171" s="326"/>
      <c r="E171" s="326"/>
      <c r="F171" s="348" t="s">
        <v>4931</v>
      </c>
      <c r="G171" s="326"/>
      <c r="H171" s="326" t="s">
        <v>4998</v>
      </c>
      <c r="I171" s="326" t="s">
        <v>4933</v>
      </c>
      <c r="J171" s="326" t="s">
        <v>4982</v>
      </c>
      <c r="K171" s="370"/>
    </row>
    <row r="172" s="1" customFormat="1" ht="15" customHeight="1">
      <c r="B172" s="349"/>
      <c r="C172" s="326" t="s">
        <v>4936</v>
      </c>
      <c r="D172" s="326"/>
      <c r="E172" s="326"/>
      <c r="F172" s="348" t="s">
        <v>4937</v>
      </c>
      <c r="G172" s="326"/>
      <c r="H172" s="326" t="s">
        <v>4998</v>
      </c>
      <c r="I172" s="326" t="s">
        <v>4933</v>
      </c>
      <c r="J172" s="326">
        <v>50</v>
      </c>
      <c r="K172" s="370"/>
    </row>
    <row r="173" s="1" customFormat="1" ht="15" customHeight="1">
      <c r="B173" s="349"/>
      <c r="C173" s="326" t="s">
        <v>4939</v>
      </c>
      <c r="D173" s="326"/>
      <c r="E173" s="326"/>
      <c r="F173" s="348" t="s">
        <v>4931</v>
      </c>
      <c r="G173" s="326"/>
      <c r="H173" s="326" t="s">
        <v>4998</v>
      </c>
      <c r="I173" s="326" t="s">
        <v>4941</v>
      </c>
      <c r="J173" s="326"/>
      <c r="K173" s="370"/>
    </row>
    <row r="174" s="1" customFormat="1" ht="15" customHeight="1">
      <c r="B174" s="349"/>
      <c r="C174" s="326" t="s">
        <v>4950</v>
      </c>
      <c r="D174" s="326"/>
      <c r="E174" s="326"/>
      <c r="F174" s="348" t="s">
        <v>4937</v>
      </c>
      <c r="G174" s="326"/>
      <c r="H174" s="326" t="s">
        <v>4998</v>
      </c>
      <c r="I174" s="326" t="s">
        <v>4933</v>
      </c>
      <c r="J174" s="326">
        <v>50</v>
      </c>
      <c r="K174" s="370"/>
    </row>
    <row r="175" s="1" customFormat="1" ht="15" customHeight="1">
      <c r="B175" s="349"/>
      <c r="C175" s="326" t="s">
        <v>4958</v>
      </c>
      <c r="D175" s="326"/>
      <c r="E175" s="326"/>
      <c r="F175" s="348" t="s">
        <v>4937</v>
      </c>
      <c r="G175" s="326"/>
      <c r="H175" s="326" t="s">
        <v>4998</v>
      </c>
      <c r="I175" s="326" t="s">
        <v>4933</v>
      </c>
      <c r="J175" s="326">
        <v>50</v>
      </c>
      <c r="K175" s="370"/>
    </row>
    <row r="176" s="1" customFormat="1" ht="15" customHeight="1">
      <c r="B176" s="349"/>
      <c r="C176" s="326" t="s">
        <v>4956</v>
      </c>
      <c r="D176" s="326"/>
      <c r="E176" s="326"/>
      <c r="F176" s="348" t="s">
        <v>4937</v>
      </c>
      <c r="G176" s="326"/>
      <c r="H176" s="326" t="s">
        <v>4998</v>
      </c>
      <c r="I176" s="326" t="s">
        <v>4933</v>
      </c>
      <c r="J176" s="326">
        <v>50</v>
      </c>
      <c r="K176" s="370"/>
    </row>
    <row r="177" s="1" customFormat="1" ht="15" customHeight="1">
      <c r="B177" s="349"/>
      <c r="C177" s="326" t="s">
        <v>266</v>
      </c>
      <c r="D177" s="326"/>
      <c r="E177" s="326"/>
      <c r="F177" s="348" t="s">
        <v>4931</v>
      </c>
      <c r="G177" s="326"/>
      <c r="H177" s="326" t="s">
        <v>4999</v>
      </c>
      <c r="I177" s="326" t="s">
        <v>5000</v>
      </c>
      <c r="J177" s="326"/>
      <c r="K177" s="370"/>
    </row>
    <row r="178" s="1" customFormat="1" ht="15" customHeight="1">
      <c r="B178" s="349"/>
      <c r="C178" s="326" t="s">
        <v>67</v>
      </c>
      <c r="D178" s="326"/>
      <c r="E178" s="326"/>
      <c r="F178" s="348" t="s">
        <v>4931</v>
      </c>
      <c r="G178" s="326"/>
      <c r="H178" s="326" t="s">
        <v>5001</v>
      </c>
      <c r="I178" s="326" t="s">
        <v>5002</v>
      </c>
      <c r="J178" s="326">
        <v>1</v>
      </c>
      <c r="K178" s="370"/>
    </row>
    <row r="179" s="1" customFormat="1" ht="15" customHeight="1">
      <c r="B179" s="349"/>
      <c r="C179" s="326" t="s">
        <v>63</v>
      </c>
      <c r="D179" s="326"/>
      <c r="E179" s="326"/>
      <c r="F179" s="348" t="s">
        <v>4931</v>
      </c>
      <c r="G179" s="326"/>
      <c r="H179" s="326" t="s">
        <v>5003</v>
      </c>
      <c r="I179" s="326" t="s">
        <v>4933</v>
      </c>
      <c r="J179" s="326">
        <v>20</v>
      </c>
      <c r="K179" s="370"/>
    </row>
    <row r="180" s="1" customFormat="1" ht="15" customHeight="1">
      <c r="B180" s="349"/>
      <c r="C180" s="326" t="s">
        <v>64</v>
      </c>
      <c r="D180" s="326"/>
      <c r="E180" s="326"/>
      <c r="F180" s="348" t="s">
        <v>4931</v>
      </c>
      <c r="G180" s="326"/>
      <c r="H180" s="326" t="s">
        <v>5004</v>
      </c>
      <c r="I180" s="326" t="s">
        <v>4933</v>
      </c>
      <c r="J180" s="326">
        <v>255</v>
      </c>
      <c r="K180" s="370"/>
    </row>
    <row r="181" s="1" customFormat="1" ht="15" customHeight="1">
      <c r="B181" s="349"/>
      <c r="C181" s="326" t="s">
        <v>267</v>
      </c>
      <c r="D181" s="326"/>
      <c r="E181" s="326"/>
      <c r="F181" s="348" t="s">
        <v>4931</v>
      </c>
      <c r="G181" s="326"/>
      <c r="H181" s="326" t="s">
        <v>4895</v>
      </c>
      <c r="I181" s="326" t="s">
        <v>4933</v>
      </c>
      <c r="J181" s="326">
        <v>10</v>
      </c>
      <c r="K181" s="370"/>
    </row>
    <row r="182" s="1" customFormat="1" ht="15" customHeight="1">
      <c r="B182" s="349"/>
      <c r="C182" s="326" t="s">
        <v>268</v>
      </c>
      <c r="D182" s="326"/>
      <c r="E182" s="326"/>
      <c r="F182" s="348" t="s">
        <v>4931</v>
      </c>
      <c r="G182" s="326"/>
      <c r="H182" s="326" t="s">
        <v>5005</v>
      </c>
      <c r="I182" s="326" t="s">
        <v>4966</v>
      </c>
      <c r="J182" s="326"/>
      <c r="K182" s="370"/>
    </row>
    <row r="183" s="1" customFormat="1" ht="15" customHeight="1">
      <c r="B183" s="349"/>
      <c r="C183" s="326" t="s">
        <v>5006</v>
      </c>
      <c r="D183" s="326"/>
      <c r="E183" s="326"/>
      <c r="F183" s="348" t="s">
        <v>4931</v>
      </c>
      <c r="G183" s="326"/>
      <c r="H183" s="326" t="s">
        <v>5007</v>
      </c>
      <c r="I183" s="326" t="s">
        <v>4966</v>
      </c>
      <c r="J183" s="326"/>
      <c r="K183" s="370"/>
    </row>
    <row r="184" s="1" customFormat="1" ht="15" customHeight="1">
      <c r="B184" s="349"/>
      <c r="C184" s="326" t="s">
        <v>4995</v>
      </c>
      <c r="D184" s="326"/>
      <c r="E184" s="326"/>
      <c r="F184" s="348" t="s">
        <v>4931</v>
      </c>
      <c r="G184" s="326"/>
      <c r="H184" s="326" t="s">
        <v>5008</v>
      </c>
      <c r="I184" s="326" t="s">
        <v>4966</v>
      </c>
      <c r="J184" s="326"/>
      <c r="K184" s="370"/>
    </row>
    <row r="185" s="1" customFormat="1" ht="15" customHeight="1">
      <c r="B185" s="349"/>
      <c r="C185" s="326" t="s">
        <v>270</v>
      </c>
      <c r="D185" s="326"/>
      <c r="E185" s="326"/>
      <c r="F185" s="348" t="s">
        <v>4937</v>
      </c>
      <c r="G185" s="326"/>
      <c r="H185" s="326" t="s">
        <v>5009</v>
      </c>
      <c r="I185" s="326" t="s">
        <v>4933</v>
      </c>
      <c r="J185" s="326">
        <v>50</v>
      </c>
      <c r="K185" s="370"/>
    </row>
    <row r="186" s="1" customFormat="1" ht="15" customHeight="1">
      <c r="B186" s="349"/>
      <c r="C186" s="326" t="s">
        <v>5010</v>
      </c>
      <c r="D186" s="326"/>
      <c r="E186" s="326"/>
      <c r="F186" s="348" t="s">
        <v>4937</v>
      </c>
      <c r="G186" s="326"/>
      <c r="H186" s="326" t="s">
        <v>5011</v>
      </c>
      <c r="I186" s="326" t="s">
        <v>5012</v>
      </c>
      <c r="J186" s="326"/>
      <c r="K186" s="370"/>
    </row>
    <row r="187" s="1" customFormat="1" ht="15" customHeight="1">
      <c r="B187" s="349"/>
      <c r="C187" s="326" t="s">
        <v>5013</v>
      </c>
      <c r="D187" s="326"/>
      <c r="E187" s="326"/>
      <c r="F187" s="348" t="s">
        <v>4937</v>
      </c>
      <c r="G187" s="326"/>
      <c r="H187" s="326" t="s">
        <v>5014</v>
      </c>
      <c r="I187" s="326" t="s">
        <v>5012</v>
      </c>
      <c r="J187" s="326"/>
      <c r="K187" s="370"/>
    </row>
    <row r="188" s="1" customFormat="1" ht="15" customHeight="1">
      <c r="B188" s="349"/>
      <c r="C188" s="326" t="s">
        <v>5015</v>
      </c>
      <c r="D188" s="326"/>
      <c r="E188" s="326"/>
      <c r="F188" s="348" t="s">
        <v>4937</v>
      </c>
      <c r="G188" s="326"/>
      <c r="H188" s="326" t="s">
        <v>5016</v>
      </c>
      <c r="I188" s="326" t="s">
        <v>5012</v>
      </c>
      <c r="J188" s="326"/>
      <c r="K188" s="370"/>
    </row>
    <row r="189" s="1" customFormat="1" ht="15" customHeight="1">
      <c r="B189" s="349"/>
      <c r="C189" s="382" t="s">
        <v>5017</v>
      </c>
      <c r="D189" s="326"/>
      <c r="E189" s="326"/>
      <c r="F189" s="348" t="s">
        <v>4937</v>
      </c>
      <c r="G189" s="326"/>
      <c r="H189" s="326" t="s">
        <v>5018</v>
      </c>
      <c r="I189" s="326" t="s">
        <v>5019</v>
      </c>
      <c r="J189" s="383" t="s">
        <v>5020</v>
      </c>
      <c r="K189" s="370"/>
    </row>
    <row r="190" s="1" customFormat="1" ht="15" customHeight="1">
      <c r="B190" s="349"/>
      <c r="C190" s="333" t="s">
        <v>52</v>
      </c>
      <c r="D190" s="326"/>
      <c r="E190" s="326"/>
      <c r="F190" s="348" t="s">
        <v>4931</v>
      </c>
      <c r="G190" s="326"/>
      <c r="H190" s="323" t="s">
        <v>5021</v>
      </c>
      <c r="I190" s="326" t="s">
        <v>5022</v>
      </c>
      <c r="J190" s="326"/>
      <c r="K190" s="370"/>
    </row>
    <row r="191" s="1" customFormat="1" ht="15" customHeight="1">
      <c r="B191" s="349"/>
      <c r="C191" s="333" t="s">
        <v>5023</v>
      </c>
      <c r="D191" s="326"/>
      <c r="E191" s="326"/>
      <c r="F191" s="348" t="s">
        <v>4931</v>
      </c>
      <c r="G191" s="326"/>
      <c r="H191" s="326" t="s">
        <v>5024</v>
      </c>
      <c r="I191" s="326" t="s">
        <v>4966</v>
      </c>
      <c r="J191" s="326"/>
      <c r="K191" s="370"/>
    </row>
    <row r="192" s="1" customFormat="1" ht="15" customHeight="1">
      <c r="B192" s="349"/>
      <c r="C192" s="333" t="s">
        <v>5025</v>
      </c>
      <c r="D192" s="326"/>
      <c r="E192" s="326"/>
      <c r="F192" s="348" t="s">
        <v>4931</v>
      </c>
      <c r="G192" s="326"/>
      <c r="H192" s="326" t="s">
        <v>5026</v>
      </c>
      <c r="I192" s="326" t="s">
        <v>4966</v>
      </c>
      <c r="J192" s="326"/>
      <c r="K192" s="370"/>
    </row>
    <row r="193" s="1" customFormat="1" ht="15" customHeight="1">
      <c r="B193" s="349"/>
      <c r="C193" s="333" t="s">
        <v>5027</v>
      </c>
      <c r="D193" s="326"/>
      <c r="E193" s="326"/>
      <c r="F193" s="348" t="s">
        <v>4937</v>
      </c>
      <c r="G193" s="326"/>
      <c r="H193" s="326" t="s">
        <v>5028</v>
      </c>
      <c r="I193" s="326" t="s">
        <v>4966</v>
      </c>
      <c r="J193" s="326"/>
      <c r="K193" s="370"/>
    </row>
    <row r="194" s="1" customFormat="1" ht="15" customHeight="1">
      <c r="B194" s="376"/>
      <c r="C194" s="384"/>
      <c r="D194" s="358"/>
      <c r="E194" s="358"/>
      <c r="F194" s="358"/>
      <c r="G194" s="358"/>
      <c r="H194" s="358"/>
      <c r="I194" s="358"/>
      <c r="J194" s="358"/>
      <c r="K194" s="377"/>
    </row>
    <row r="195" s="1" customFormat="1" ht="18.75" customHeight="1">
      <c r="B195" s="323"/>
      <c r="C195" s="326"/>
      <c r="D195" s="326"/>
      <c r="E195" s="326"/>
      <c r="F195" s="348"/>
      <c r="G195" s="326"/>
      <c r="H195" s="326"/>
      <c r="I195" s="326"/>
      <c r="J195" s="326"/>
      <c r="K195" s="323"/>
    </row>
    <row r="196" s="1" customFormat="1" ht="18.75" customHeight="1">
      <c r="B196" s="323"/>
      <c r="C196" s="326"/>
      <c r="D196" s="326"/>
      <c r="E196" s="326"/>
      <c r="F196" s="348"/>
      <c r="G196" s="326"/>
      <c r="H196" s="326"/>
      <c r="I196" s="326"/>
      <c r="J196" s="326"/>
      <c r="K196" s="323"/>
    </row>
    <row r="197" s="1" customFormat="1" ht="18.75" customHeight="1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</row>
    <row r="198" s="1" customFormat="1" ht="13.5">
      <c r="B198" s="313"/>
      <c r="C198" s="314"/>
      <c r="D198" s="314"/>
      <c r="E198" s="314"/>
      <c r="F198" s="314"/>
      <c r="G198" s="314"/>
      <c r="H198" s="314"/>
      <c r="I198" s="314"/>
      <c r="J198" s="314"/>
      <c r="K198" s="315"/>
    </row>
    <row r="199" s="1" customFormat="1" ht="21">
      <c r="B199" s="316"/>
      <c r="C199" s="317" t="s">
        <v>5029</v>
      </c>
      <c r="D199" s="317"/>
      <c r="E199" s="317"/>
      <c r="F199" s="317"/>
      <c r="G199" s="317"/>
      <c r="H199" s="317"/>
      <c r="I199" s="317"/>
      <c r="J199" s="317"/>
      <c r="K199" s="318"/>
    </row>
    <row r="200" s="1" customFormat="1" ht="25.5" customHeight="1">
      <c r="B200" s="316"/>
      <c r="C200" s="385" t="s">
        <v>5030</v>
      </c>
      <c r="D200" s="385"/>
      <c r="E200" s="385"/>
      <c r="F200" s="385" t="s">
        <v>5031</v>
      </c>
      <c r="G200" s="386"/>
      <c r="H200" s="385" t="s">
        <v>5032</v>
      </c>
      <c r="I200" s="385"/>
      <c r="J200" s="385"/>
      <c r="K200" s="318"/>
    </row>
    <row r="201" s="1" customFormat="1" ht="5.25" customHeight="1">
      <c r="B201" s="349"/>
      <c r="C201" s="346"/>
      <c r="D201" s="346"/>
      <c r="E201" s="346"/>
      <c r="F201" s="346"/>
      <c r="G201" s="326"/>
      <c r="H201" s="346"/>
      <c r="I201" s="346"/>
      <c r="J201" s="346"/>
      <c r="K201" s="370"/>
    </row>
    <row r="202" s="1" customFormat="1" ht="15" customHeight="1">
      <c r="B202" s="349"/>
      <c r="C202" s="326" t="s">
        <v>5022</v>
      </c>
      <c r="D202" s="326"/>
      <c r="E202" s="326"/>
      <c r="F202" s="348" t="s">
        <v>53</v>
      </c>
      <c r="G202" s="326"/>
      <c r="H202" s="326" t="s">
        <v>5033</v>
      </c>
      <c r="I202" s="326"/>
      <c r="J202" s="326"/>
      <c r="K202" s="370"/>
    </row>
    <row r="203" s="1" customFormat="1" ht="15" customHeight="1">
      <c r="B203" s="349"/>
      <c r="C203" s="355"/>
      <c r="D203" s="326"/>
      <c r="E203" s="326"/>
      <c r="F203" s="348" t="s">
        <v>54</v>
      </c>
      <c r="G203" s="326"/>
      <c r="H203" s="326" t="s">
        <v>5034</v>
      </c>
      <c r="I203" s="326"/>
      <c r="J203" s="326"/>
      <c r="K203" s="370"/>
    </row>
    <row r="204" s="1" customFormat="1" ht="15" customHeight="1">
      <c r="B204" s="349"/>
      <c r="C204" s="355"/>
      <c r="D204" s="326"/>
      <c r="E204" s="326"/>
      <c r="F204" s="348" t="s">
        <v>57</v>
      </c>
      <c r="G204" s="326"/>
      <c r="H204" s="326" t="s">
        <v>5035</v>
      </c>
      <c r="I204" s="326"/>
      <c r="J204" s="326"/>
      <c r="K204" s="370"/>
    </row>
    <row r="205" s="1" customFormat="1" ht="15" customHeight="1">
      <c r="B205" s="349"/>
      <c r="C205" s="326"/>
      <c r="D205" s="326"/>
      <c r="E205" s="326"/>
      <c r="F205" s="348" t="s">
        <v>55</v>
      </c>
      <c r="G205" s="326"/>
      <c r="H205" s="326" t="s">
        <v>5036</v>
      </c>
      <c r="I205" s="326"/>
      <c r="J205" s="326"/>
      <c r="K205" s="370"/>
    </row>
    <row r="206" s="1" customFormat="1" ht="15" customHeight="1">
      <c r="B206" s="349"/>
      <c r="C206" s="326"/>
      <c r="D206" s="326"/>
      <c r="E206" s="326"/>
      <c r="F206" s="348" t="s">
        <v>56</v>
      </c>
      <c r="G206" s="326"/>
      <c r="H206" s="326" t="s">
        <v>5037</v>
      </c>
      <c r="I206" s="326"/>
      <c r="J206" s="326"/>
      <c r="K206" s="370"/>
    </row>
    <row r="207" s="1" customFormat="1" ht="15" customHeight="1">
      <c r="B207" s="349"/>
      <c r="C207" s="326"/>
      <c r="D207" s="326"/>
      <c r="E207" s="326"/>
      <c r="F207" s="348"/>
      <c r="G207" s="326"/>
      <c r="H207" s="326"/>
      <c r="I207" s="326"/>
      <c r="J207" s="326"/>
      <c r="K207" s="370"/>
    </row>
    <row r="208" s="1" customFormat="1" ht="15" customHeight="1">
      <c r="B208" s="349"/>
      <c r="C208" s="326" t="s">
        <v>4978</v>
      </c>
      <c r="D208" s="326"/>
      <c r="E208" s="326"/>
      <c r="F208" s="348" t="s">
        <v>88</v>
      </c>
      <c r="G208" s="326"/>
      <c r="H208" s="326" t="s">
        <v>5038</v>
      </c>
      <c r="I208" s="326"/>
      <c r="J208" s="326"/>
      <c r="K208" s="370"/>
    </row>
    <row r="209" s="1" customFormat="1" ht="15" customHeight="1">
      <c r="B209" s="349"/>
      <c r="C209" s="355"/>
      <c r="D209" s="326"/>
      <c r="E209" s="326"/>
      <c r="F209" s="348" t="s">
        <v>4876</v>
      </c>
      <c r="G209" s="326"/>
      <c r="H209" s="326" t="s">
        <v>4877</v>
      </c>
      <c r="I209" s="326"/>
      <c r="J209" s="326"/>
      <c r="K209" s="370"/>
    </row>
    <row r="210" s="1" customFormat="1" ht="15" customHeight="1">
      <c r="B210" s="349"/>
      <c r="C210" s="326"/>
      <c r="D210" s="326"/>
      <c r="E210" s="326"/>
      <c r="F210" s="348" t="s">
        <v>4874</v>
      </c>
      <c r="G210" s="326"/>
      <c r="H210" s="326" t="s">
        <v>5039</v>
      </c>
      <c r="I210" s="326"/>
      <c r="J210" s="326"/>
      <c r="K210" s="370"/>
    </row>
    <row r="211" s="1" customFormat="1" ht="15" customHeight="1">
      <c r="B211" s="387"/>
      <c r="C211" s="355"/>
      <c r="D211" s="355"/>
      <c r="E211" s="355"/>
      <c r="F211" s="348" t="s">
        <v>197</v>
      </c>
      <c r="G211" s="333"/>
      <c r="H211" s="374" t="s">
        <v>4878</v>
      </c>
      <c r="I211" s="374"/>
      <c r="J211" s="374"/>
      <c r="K211" s="388"/>
    </row>
    <row r="212" s="1" customFormat="1" ht="15" customHeight="1">
      <c r="B212" s="387"/>
      <c r="C212" s="355"/>
      <c r="D212" s="355"/>
      <c r="E212" s="355"/>
      <c r="F212" s="348" t="s">
        <v>4879</v>
      </c>
      <c r="G212" s="333"/>
      <c r="H212" s="374" t="s">
        <v>3193</v>
      </c>
      <c r="I212" s="374"/>
      <c r="J212" s="374"/>
      <c r="K212" s="388"/>
    </row>
    <row r="213" s="1" customFormat="1" ht="15" customHeight="1">
      <c r="B213" s="387"/>
      <c r="C213" s="355"/>
      <c r="D213" s="355"/>
      <c r="E213" s="355"/>
      <c r="F213" s="389"/>
      <c r="G213" s="333"/>
      <c r="H213" s="390"/>
      <c r="I213" s="390"/>
      <c r="J213" s="390"/>
      <c r="K213" s="388"/>
    </row>
    <row r="214" s="1" customFormat="1" ht="15" customHeight="1">
      <c r="B214" s="387"/>
      <c r="C214" s="326" t="s">
        <v>5002</v>
      </c>
      <c r="D214" s="355"/>
      <c r="E214" s="355"/>
      <c r="F214" s="348">
        <v>1</v>
      </c>
      <c r="G214" s="333"/>
      <c r="H214" s="374" t="s">
        <v>5040</v>
      </c>
      <c r="I214" s="374"/>
      <c r="J214" s="374"/>
      <c r="K214" s="388"/>
    </row>
    <row r="215" s="1" customFormat="1" ht="15" customHeight="1">
      <c r="B215" s="387"/>
      <c r="C215" s="355"/>
      <c r="D215" s="355"/>
      <c r="E215" s="355"/>
      <c r="F215" s="348">
        <v>2</v>
      </c>
      <c r="G215" s="333"/>
      <c r="H215" s="374" t="s">
        <v>5041</v>
      </c>
      <c r="I215" s="374"/>
      <c r="J215" s="374"/>
      <c r="K215" s="388"/>
    </row>
    <row r="216" s="1" customFormat="1" ht="15" customHeight="1">
      <c r="B216" s="387"/>
      <c r="C216" s="355"/>
      <c r="D216" s="355"/>
      <c r="E216" s="355"/>
      <c r="F216" s="348">
        <v>3</v>
      </c>
      <c r="G216" s="333"/>
      <c r="H216" s="374" t="s">
        <v>5042</v>
      </c>
      <c r="I216" s="374"/>
      <c r="J216" s="374"/>
      <c r="K216" s="388"/>
    </row>
    <row r="217" s="1" customFormat="1" ht="15" customHeight="1">
      <c r="B217" s="387"/>
      <c r="C217" s="355"/>
      <c r="D217" s="355"/>
      <c r="E217" s="355"/>
      <c r="F217" s="348">
        <v>4</v>
      </c>
      <c r="G217" s="333"/>
      <c r="H217" s="374" t="s">
        <v>5043</v>
      </c>
      <c r="I217" s="374"/>
      <c r="J217" s="374"/>
      <c r="K217" s="388"/>
    </row>
    <row r="218" s="1" customFormat="1" ht="12.75" customHeight="1">
      <c r="B218" s="391"/>
      <c r="C218" s="392"/>
      <c r="D218" s="392"/>
      <c r="E218" s="392"/>
      <c r="F218" s="392"/>
      <c r="G218" s="392"/>
      <c r="H218" s="392"/>
      <c r="I218" s="392"/>
      <c r="J218" s="392"/>
      <c r="K218" s="393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224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1473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ROUND(J92,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ROUND((SUM(BE92:BE162)),  2)</f>
        <v>0</v>
      </c>
      <c r="G35" s="41"/>
      <c r="H35" s="41"/>
      <c r="I35" s="168">
        <v>0.20999999999999999</v>
      </c>
      <c r="J35" s="167">
        <f>ROUND(((SUM(BE92:BE162))*I35),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ROUND((SUM(BF92:BF162)),  2)</f>
        <v>0</v>
      </c>
      <c r="G36" s="41"/>
      <c r="H36" s="41"/>
      <c r="I36" s="168">
        <v>0.14999999999999999</v>
      </c>
      <c r="J36" s="167">
        <f>ROUND(((SUM(BF92:BF162))*I36),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ROUND((SUM(BG92:BG162)),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ROUND((SUM(BH92:BH162)),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ROUND((SUM(BI92:BI162)),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01c - ZTI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J92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J93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247</v>
      </c>
      <c r="E65" s="198"/>
      <c r="F65" s="198"/>
      <c r="G65" s="198"/>
      <c r="H65" s="198"/>
      <c r="I65" s="199"/>
      <c r="J65" s="200">
        <f>J94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89"/>
      <c r="C66" s="190"/>
      <c r="D66" s="191" t="s">
        <v>249</v>
      </c>
      <c r="E66" s="192"/>
      <c r="F66" s="192"/>
      <c r="G66" s="192"/>
      <c r="H66" s="192"/>
      <c r="I66" s="193"/>
      <c r="J66" s="194">
        <f>J97</f>
        <v>0</v>
      </c>
      <c r="K66" s="190"/>
      <c r="L66" s="19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96"/>
      <c r="C67" s="128"/>
      <c r="D67" s="197" t="s">
        <v>1474</v>
      </c>
      <c r="E67" s="198"/>
      <c r="F67" s="198"/>
      <c r="G67" s="198"/>
      <c r="H67" s="198"/>
      <c r="I67" s="199"/>
      <c r="J67" s="200">
        <f>J98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1475</v>
      </c>
      <c r="E68" s="198"/>
      <c r="F68" s="198"/>
      <c r="G68" s="198"/>
      <c r="H68" s="198"/>
      <c r="I68" s="199"/>
      <c r="J68" s="200">
        <f>J113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253</v>
      </c>
      <c r="E69" s="198"/>
      <c r="F69" s="198"/>
      <c r="G69" s="198"/>
      <c r="H69" s="198"/>
      <c r="I69" s="199"/>
      <c r="J69" s="200">
        <f>J143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1476</v>
      </c>
      <c r="E70" s="198"/>
      <c r="F70" s="198"/>
      <c r="G70" s="198"/>
      <c r="H70" s="198"/>
      <c r="I70" s="199"/>
      <c r="J70" s="200">
        <f>J159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1"/>
      <c r="B71" s="42"/>
      <c r="C71" s="43"/>
      <c r="D71" s="43"/>
      <c r="E71" s="43"/>
      <c r="F71" s="43"/>
      <c r="G71" s="43"/>
      <c r="H71" s="43"/>
      <c r="I71" s="150"/>
      <c r="J71" s="43"/>
      <c r="K71" s="4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="2" customFormat="1" ht="6.96" customHeight="1">
      <c r="A72" s="41"/>
      <c r="B72" s="62"/>
      <c r="C72" s="63"/>
      <c r="D72" s="63"/>
      <c r="E72" s="63"/>
      <c r="F72" s="63"/>
      <c r="G72" s="63"/>
      <c r="H72" s="63"/>
      <c r="I72" s="179"/>
      <c r="J72" s="63"/>
      <c r="K72" s="63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="2" customFormat="1" ht="6.96" customHeight="1">
      <c r="A76" s="41"/>
      <c r="B76" s="64"/>
      <c r="C76" s="65"/>
      <c r="D76" s="65"/>
      <c r="E76" s="65"/>
      <c r="F76" s="65"/>
      <c r="G76" s="65"/>
      <c r="H76" s="65"/>
      <c r="I76" s="182"/>
      <c r="J76" s="65"/>
      <c r="K76" s="65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24.96" customHeight="1">
      <c r="A77" s="41"/>
      <c r="B77" s="42"/>
      <c r="C77" s="25" t="s">
        <v>265</v>
      </c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42"/>
      <c r="C78" s="43"/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16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183" t="str">
        <f>E7</f>
        <v>Revitalizace Jižního náměstí</v>
      </c>
      <c r="F80" s="34"/>
      <c r="G80" s="34"/>
      <c r="H80" s="34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1" customFormat="1" ht="12" customHeight="1">
      <c r="B81" s="23"/>
      <c r="C81" s="34" t="s">
        <v>220</v>
      </c>
      <c r="D81" s="24"/>
      <c r="E81" s="24"/>
      <c r="F81" s="24"/>
      <c r="G81" s="24"/>
      <c r="H81" s="24"/>
      <c r="I81" s="141"/>
      <c r="J81" s="24"/>
      <c r="K81" s="24"/>
      <c r="L81" s="22"/>
    </row>
    <row r="82" s="2" customFormat="1" ht="16.5" customHeight="1">
      <c r="A82" s="41"/>
      <c r="B82" s="42"/>
      <c r="C82" s="43"/>
      <c r="D82" s="43"/>
      <c r="E82" s="183" t="s">
        <v>224</v>
      </c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228</v>
      </c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6.5" customHeight="1">
      <c r="A84" s="41"/>
      <c r="B84" s="42"/>
      <c r="C84" s="43"/>
      <c r="D84" s="43"/>
      <c r="E84" s="72" t="str">
        <f>E11</f>
        <v>01c - ZTI</v>
      </c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6.96" customHeight="1">
      <c r="A85" s="41"/>
      <c r="B85" s="42"/>
      <c r="C85" s="43"/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2" customHeight="1">
      <c r="A86" s="41"/>
      <c r="B86" s="42"/>
      <c r="C86" s="34" t="s">
        <v>22</v>
      </c>
      <c r="D86" s="43"/>
      <c r="E86" s="43"/>
      <c r="F86" s="29" t="str">
        <f>F14</f>
        <v>Praha 14</v>
      </c>
      <c r="G86" s="43"/>
      <c r="H86" s="43"/>
      <c r="I86" s="153" t="s">
        <v>24</v>
      </c>
      <c r="J86" s="75" t="str">
        <f>IF(J14="","",J14)</f>
        <v>17. 10. 2019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6.96" customHeight="1">
      <c r="A87" s="41"/>
      <c r="B87" s="42"/>
      <c r="C87" s="43"/>
      <c r="D87" s="43"/>
      <c r="E87" s="43"/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27.9" customHeight="1">
      <c r="A88" s="41"/>
      <c r="B88" s="42"/>
      <c r="C88" s="34" t="s">
        <v>30</v>
      </c>
      <c r="D88" s="43"/>
      <c r="E88" s="43"/>
      <c r="F88" s="29" t="str">
        <f>E17</f>
        <v>TSK hl. m. Prahy a.s.</v>
      </c>
      <c r="G88" s="43"/>
      <c r="H88" s="43"/>
      <c r="I88" s="153" t="s">
        <v>38</v>
      </c>
      <c r="J88" s="39" t="str">
        <f>E23</f>
        <v>d plus projektová a inženýrská a.s.</v>
      </c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5.15" customHeight="1">
      <c r="A89" s="41"/>
      <c r="B89" s="42"/>
      <c r="C89" s="34" t="s">
        <v>36</v>
      </c>
      <c r="D89" s="43"/>
      <c r="E89" s="43"/>
      <c r="F89" s="29" t="str">
        <f>IF(E20="","",E20)</f>
        <v>Vyplň údaj</v>
      </c>
      <c r="G89" s="43"/>
      <c r="H89" s="43"/>
      <c r="I89" s="153" t="s">
        <v>43</v>
      </c>
      <c r="J89" s="39" t="str">
        <f>E26</f>
        <v xml:space="preserve"> </v>
      </c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0.32" customHeight="1">
      <c r="A90" s="41"/>
      <c r="B90" s="42"/>
      <c r="C90" s="43"/>
      <c r="D90" s="43"/>
      <c r="E90" s="43"/>
      <c r="F90" s="43"/>
      <c r="G90" s="43"/>
      <c r="H90" s="43"/>
      <c r="I90" s="150"/>
      <c r="J90" s="43"/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11" customFormat="1" ht="29.28" customHeight="1">
      <c r="A91" s="202"/>
      <c r="B91" s="203"/>
      <c r="C91" s="204" t="s">
        <v>266</v>
      </c>
      <c r="D91" s="205" t="s">
        <v>67</v>
      </c>
      <c r="E91" s="205" t="s">
        <v>63</v>
      </c>
      <c r="F91" s="205" t="s">
        <v>64</v>
      </c>
      <c r="G91" s="205" t="s">
        <v>267</v>
      </c>
      <c r="H91" s="205" t="s">
        <v>268</v>
      </c>
      <c r="I91" s="206" t="s">
        <v>269</v>
      </c>
      <c r="J91" s="205" t="s">
        <v>239</v>
      </c>
      <c r="K91" s="207" t="s">
        <v>270</v>
      </c>
      <c r="L91" s="208"/>
      <c r="M91" s="95" t="s">
        <v>44</v>
      </c>
      <c r="N91" s="96" t="s">
        <v>52</v>
      </c>
      <c r="O91" s="96" t="s">
        <v>271</v>
      </c>
      <c r="P91" s="96" t="s">
        <v>272</v>
      </c>
      <c r="Q91" s="96" t="s">
        <v>273</v>
      </c>
      <c r="R91" s="96" t="s">
        <v>274</v>
      </c>
      <c r="S91" s="96" t="s">
        <v>275</v>
      </c>
      <c r="T91" s="97" t="s">
        <v>276</v>
      </c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="2" customFormat="1" ht="22.8" customHeight="1">
      <c r="A92" s="41"/>
      <c r="B92" s="42"/>
      <c r="C92" s="102" t="s">
        <v>277</v>
      </c>
      <c r="D92" s="43"/>
      <c r="E92" s="43"/>
      <c r="F92" s="43"/>
      <c r="G92" s="43"/>
      <c r="H92" s="43"/>
      <c r="I92" s="150"/>
      <c r="J92" s="209">
        <f>BK92</f>
        <v>0</v>
      </c>
      <c r="K92" s="43"/>
      <c r="L92" s="47"/>
      <c r="M92" s="98"/>
      <c r="N92" s="210"/>
      <c r="O92" s="99"/>
      <c r="P92" s="211">
        <f>P93+P97</f>
        <v>0</v>
      </c>
      <c r="Q92" s="99"/>
      <c r="R92" s="211">
        <f>R93+R97</f>
        <v>0.60306999999999988</v>
      </c>
      <c r="S92" s="99"/>
      <c r="T92" s="212">
        <f>T93+T97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81</v>
      </c>
      <c r="AU92" s="19" t="s">
        <v>240</v>
      </c>
      <c r="BK92" s="213">
        <f>BK93+BK97</f>
        <v>0</v>
      </c>
    </row>
    <row r="93" s="12" customFormat="1" ht="25.92" customHeight="1">
      <c r="A93" s="12"/>
      <c r="B93" s="214"/>
      <c r="C93" s="215"/>
      <c r="D93" s="216" t="s">
        <v>81</v>
      </c>
      <c r="E93" s="217" t="s">
        <v>278</v>
      </c>
      <c r="F93" s="217" t="s">
        <v>279</v>
      </c>
      <c r="G93" s="215"/>
      <c r="H93" s="215"/>
      <c r="I93" s="218"/>
      <c r="J93" s="219">
        <f>BK93</f>
        <v>0</v>
      </c>
      <c r="K93" s="215"/>
      <c r="L93" s="220"/>
      <c r="M93" s="221"/>
      <c r="N93" s="222"/>
      <c r="O93" s="222"/>
      <c r="P93" s="223">
        <f>P94</f>
        <v>0</v>
      </c>
      <c r="Q93" s="222"/>
      <c r="R93" s="223">
        <f>R94</f>
        <v>0</v>
      </c>
      <c r="S93" s="222"/>
      <c r="T93" s="224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5" t="s">
        <v>89</v>
      </c>
      <c r="AT93" s="226" t="s">
        <v>81</v>
      </c>
      <c r="AU93" s="226" t="s">
        <v>82</v>
      </c>
      <c r="AY93" s="225" t="s">
        <v>280</v>
      </c>
      <c r="BK93" s="227">
        <f>BK94</f>
        <v>0</v>
      </c>
    </row>
    <row r="94" s="12" customFormat="1" ht="22.8" customHeight="1">
      <c r="A94" s="12"/>
      <c r="B94" s="214"/>
      <c r="C94" s="215"/>
      <c r="D94" s="216" t="s">
        <v>81</v>
      </c>
      <c r="E94" s="228" t="s">
        <v>328</v>
      </c>
      <c r="F94" s="228" t="s">
        <v>638</v>
      </c>
      <c r="G94" s="215"/>
      <c r="H94" s="215"/>
      <c r="I94" s="218"/>
      <c r="J94" s="229">
        <f>BK94</f>
        <v>0</v>
      </c>
      <c r="K94" s="215"/>
      <c r="L94" s="220"/>
      <c r="M94" s="221"/>
      <c r="N94" s="222"/>
      <c r="O94" s="222"/>
      <c r="P94" s="223">
        <f>SUM(P95:P96)</f>
        <v>0</v>
      </c>
      <c r="Q94" s="222"/>
      <c r="R94" s="223">
        <f>SUM(R95:R96)</f>
        <v>0</v>
      </c>
      <c r="S94" s="222"/>
      <c r="T94" s="224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5" t="s">
        <v>89</v>
      </c>
      <c r="AT94" s="226" t="s">
        <v>81</v>
      </c>
      <c r="AU94" s="226" t="s">
        <v>89</v>
      </c>
      <c r="AY94" s="225" t="s">
        <v>280</v>
      </c>
      <c r="BK94" s="227">
        <f>SUM(BK95:BK96)</f>
        <v>0</v>
      </c>
    </row>
    <row r="95" s="2" customFormat="1" ht="16.5" customHeight="1">
      <c r="A95" s="41"/>
      <c r="B95" s="42"/>
      <c r="C95" s="230" t="s">
        <v>89</v>
      </c>
      <c r="D95" s="230" t="s">
        <v>282</v>
      </c>
      <c r="E95" s="231" t="s">
        <v>1477</v>
      </c>
      <c r="F95" s="232" t="s">
        <v>1478</v>
      </c>
      <c r="G95" s="233" t="s">
        <v>1479</v>
      </c>
      <c r="H95" s="234">
        <v>1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1480</v>
      </c>
    </row>
    <row r="96" s="2" customFormat="1">
      <c r="A96" s="41"/>
      <c r="B96" s="42"/>
      <c r="C96" s="43"/>
      <c r="D96" s="245" t="s">
        <v>360</v>
      </c>
      <c r="E96" s="43"/>
      <c r="F96" s="276" t="s">
        <v>1481</v>
      </c>
      <c r="G96" s="43"/>
      <c r="H96" s="43"/>
      <c r="I96" s="150"/>
      <c r="J96" s="43"/>
      <c r="K96" s="43"/>
      <c r="L96" s="47"/>
      <c r="M96" s="277"/>
      <c r="N96" s="278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360</v>
      </c>
      <c r="AU96" s="19" t="s">
        <v>91</v>
      </c>
    </row>
    <row r="97" s="12" customFormat="1" ht="25.92" customHeight="1">
      <c r="A97" s="12"/>
      <c r="B97" s="214"/>
      <c r="C97" s="215"/>
      <c r="D97" s="216" t="s">
        <v>81</v>
      </c>
      <c r="E97" s="217" t="s">
        <v>707</v>
      </c>
      <c r="F97" s="217" t="s">
        <v>708</v>
      </c>
      <c r="G97" s="215"/>
      <c r="H97" s="215"/>
      <c r="I97" s="218"/>
      <c r="J97" s="219">
        <f>BK97</f>
        <v>0</v>
      </c>
      <c r="K97" s="215"/>
      <c r="L97" s="220"/>
      <c r="M97" s="221"/>
      <c r="N97" s="222"/>
      <c r="O97" s="222"/>
      <c r="P97" s="223">
        <f>P98+P113+P143+P159</f>
        <v>0</v>
      </c>
      <c r="Q97" s="222"/>
      <c r="R97" s="223">
        <f>R98+R113+R143+R159</f>
        <v>0.60306999999999988</v>
      </c>
      <c r="S97" s="222"/>
      <c r="T97" s="224">
        <f>T98+T113+T143+T159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5" t="s">
        <v>91</v>
      </c>
      <c r="AT97" s="226" t="s">
        <v>81</v>
      </c>
      <c r="AU97" s="226" t="s">
        <v>82</v>
      </c>
      <c r="AY97" s="225" t="s">
        <v>280</v>
      </c>
      <c r="BK97" s="227">
        <f>BK98+BK113+BK143+BK159</f>
        <v>0</v>
      </c>
    </row>
    <row r="98" s="12" customFormat="1" ht="22.8" customHeight="1">
      <c r="A98" s="12"/>
      <c r="B98" s="214"/>
      <c r="C98" s="215"/>
      <c r="D98" s="216" t="s">
        <v>81</v>
      </c>
      <c r="E98" s="228" t="s">
        <v>1482</v>
      </c>
      <c r="F98" s="228" t="s">
        <v>1483</v>
      </c>
      <c r="G98" s="215"/>
      <c r="H98" s="215"/>
      <c r="I98" s="218"/>
      <c r="J98" s="229">
        <f>BK98</f>
        <v>0</v>
      </c>
      <c r="K98" s="215"/>
      <c r="L98" s="220"/>
      <c r="M98" s="221"/>
      <c r="N98" s="222"/>
      <c r="O98" s="222"/>
      <c r="P98" s="223">
        <f>SUM(P99:P112)</f>
        <v>0</v>
      </c>
      <c r="Q98" s="222"/>
      <c r="R98" s="223">
        <f>SUM(R99:R112)</f>
        <v>0.16231999999999999</v>
      </c>
      <c r="S98" s="222"/>
      <c r="T98" s="224">
        <f>SUM(T99:T112)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91</v>
      </c>
      <c r="AT98" s="226" t="s">
        <v>81</v>
      </c>
      <c r="AU98" s="226" t="s">
        <v>89</v>
      </c>
      <c r="AY98" s="225" t="s">
        <v>280</v>
      </c>
      <c r="BK98" s="227">
        <f>SUM(BK99:BK112)</f>
        <v>0</v>
      </c>
    </row>
    <row r="99" s="2" customFormat="1" ht="24" customHeight="1">
      <c r="A99" s="41"/>
      <c r="B99" s="42"/>
      <c r="C99" s="230" t="s">
        <v>91</v>
      </c>
      <c r="D99" s="230" t="s">
        <v>282</v>
      </c>
      <c r="E99" s="231" t="s">
        <v>1484</v>
      </c>
      <c r="F99" s="232" t="s">
        <v>1485</v>
      </c>
      <c r="G99" s="233" t="s">
        <v>218</v>
      </c>
      <c r="H99" s="234">
        <v>40</v>
      </c>
      <c r="I99" s="235"/>
      <c r="J99" s="236">
        <f>ROUND(I99*H99,2)</f>
        <v>0</v>
      </c>
      <c r="K99" s="232" t="s">
        <v>285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0.0013799999999999999</v>
      </c>
      <c r="R99" s="239">
        <f>Q99*H99</f>
        <v>0.055199999999999999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374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374</v>
      </c>
      <c r="BM99" s="241" t="s">
        <v>1486</v>
      </c>
    </row>
    <row r="100" s="2" customFormat="1" ht="24" customHeight="1">
      <c r="A100" s="41"/>
      <c r="B100" s="42"/>
      <c r="C100" s="230" t="s">
        <v>297</v>
      </c>
      <c r="D100" s="230" t="s">
        <v>282</v>
      </c>
      <c r="E100" s="231" t="s">
        <v>1487</v>
      </c>
      <c r="F100" s="232" t="s">
        <v>1488</v>
      </c>
      <c r="G100" s="233" t="s">
        <v>218</v>
      </c>
      <c r="H100" s="234">
        <v>15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0.0019200000000000001</v>
      </c>
      <c r="R100" s="239">
        <f>Q100*H100</f>
        <v>0.028799999999999999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374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374</v>
      </c>
      <c r="BM100" s="241" t="s">
        <v>1489</v>
      </c>
    </row>
    <row r="101" s="2" customFormat="1" ht="24" customHeight="1">
      <c r="A101" s="41"/>
      <c r="B101" s="42"/>
      <c r="C101" s="230" t="s">
        <v>286</v>
      </c>
      <c r="D101" s="230" t="s">
        <v>282</v>
      </c>
      <c r="E101" s="231" t="s">
        <v>1490</v>
      </c>
      <c r="F101" s="232" t="s">
        <v>1491</v>
      </c>
      <c r="G101" s="233" t="s">
        <v>218</v>
      </c>
      <c r="H101" s="234">
        <v>15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0.0030200000000000001</v>
      </c>
      <c r="R101" s="239">
        <f>Q101*H101</f>
        <v>0.0453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374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374</v>
      </c>
      <c r="BM101" s="241" t="s">
        <v>1492</v>
      </c>
    </row>
    <row r="102" s="2" customFormat="1" ht="24" customHeight="1">
      <c r="A102" s="41"/>
      <c r="B102" s="42"/>
      <c r="C102" s="230" t="s">
        <v>307</v>
      </c>
      <c r="D102" s="230" t="s">
        <v>282</v>
      </c>
      <c r="E102" s="231" t="s">
        <v>1493</v>
      </c>
      <c r="F102" s="232" t="s">
        <v>1494</v>
      </c>
      <c r="G102" s="233" t="s">
        <v>218</v>
      </c>
      <c r="H102" s="234">
        <v>12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0.00035</v>
      </c>
      <c r="R102" s="239">
        <f>Q102*H102</f>
        <v>0.0041999999999999997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374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374</v>
      </c>
      <c r="BM102" s="241" t="s">
        <v>1495</v>
      </c>
    </row>
    <row r="103" s="2" customFormat="1" ht="24" customHeight="1">
      <c r="A103" s="41"/>
      <c r="B103" s="42"/>
      <c r="C103" s="230" t="s">
        <v>311</v>
      </c>
      <c r="D103" s="230" t="s">
        <v>282</v>
      </c>
      <c r="E103" s="231" t="s">
        <v>1496</v>
      </c>
      <c r="F103" s="232" t="s">
        <v>1497</v>
      </c>
      <c r="G103" s="233" t="s">
        <v>218</v>
      </c>
      <c r="H103" s="234">
        <v>5</v>
      </c>
      <c r="I103" s="235"/>
      <c r="J103" s="236">
        <f>ROUND(I103*H103,2)</f>
        <v>0</v>
      </c>
      <c r="K103" s="232" t="s">
        <v>285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0.00056999999999999998</v>
      </c>
      <c r="R103" s="239">
        <f>Q103*H103</f>
        <v>0.0028500000000000001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374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374</v>
      </c>
      <c r="BM103" s="241" t="s">
        <v>1498</v>
      </c>
    </row>
    <row r="104" s="2" customFormat="1" ht="24" customHeight="1">
      <c r="A104" s="41"/>
      <c r="B104" s="42"/>
      <c r="C104" s="230" t="s">
        <v>316</v>
      </c>
      <c r="D104" s="230" t="s">
        <v>282</v>
      </c>
      <c r="E104" s="231" t="s">
        <v>1499</v>
      </c>
      <c r="F104" s="232" t="s">
        <v>1500</v>
      </c>
      <c r="G104" s="233" t="s">
        <v>218</v>
      </c>
      <c r="H104" s="234">
        <v>10</v>
      </c>
      <c r="I104" s="235"/>
      <c r="J104" s="236">
        <f>ROUND(I104*H104,2)</f>
        <v>0</v>
      </c>
      <c r="K104" s="232" t="s">
        <v>285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0.00114</v>
      </c>
      <c r="R104" s="239">
        <f>Q104*H104</f>
        <v>0.0114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374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374</v>
      </c>
      <c r="BM104" s="241" t="s">
        <v>1501</v>
      </c>
    </row>
    <row r="105" s="2" customFormat="1" ht="24" customHeight="1">
      <c r="A105" s="41"/>
      <c r="B105" s="42"/>
      <c r="C105" s="230" t="s">
        <v>323</v>
      </c>
      <c r="D105" s="230" t="s">
        <v>282</v>
      </c>
      <c r="E105" s="231" t="s">
        <v>1502</v>
      </c>
      <c r="F105" s="232" t="s">
        <v>1503</v>
      </c>
      <c r="G105" s="233" t="s">
        <v>431</v>
      </c>
      <c r="H105" s="234">
        <v>2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0.00089999999999999998</v>
      </c>
      <c r="R105" s="239">
        <f>Q105*H105</f>
        <v>0.0018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374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374</v>
      </c>
      <c r="BM105" s="241" t="s">
        <v>1504</v>
      </c>
    </row>
    <row r="106" s="2" customFormat="1" ht="36" customHeight="1">
      <c r="A106" s="41"/>
      <c r="B106" s="42"/>
      <c r="C106" s="230" t="s">
        <v>328</v>
      </c>
      <c r="D106" s="230" t="s">
        <v>282</v>
      </c>
      <c r="E106" s="231" t="s">
        <v>1505</v>
      </c>
      <c r="F106" s="232" t="s">
        <v>1506</v>
      </c>
      <c r="G106" s="233" t="s">
        <v>431</v>
      </c>
      <c r="H106" s="234">
        <v>1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0.010189999999999999</v>
      </c>
      <c r="R106" s="239">
        <f>Q106*H106</f>
        <v>0.010189999999999999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374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374</v>
      </c>
      <c r="BM106" s="241" t="s">
        <v>1507</v>
      </c>
    </row>
    <row r="107" s="2" customFormat="1" ht="36" customHeight="1">
      <c r="A107" s="41"/>
      <c r="B107" s="42"/>
      <c r="C107" s="230" t="s">
        <v>335</v>
      </c>
      <c r="D107" s="230" t="s">
        <v>282</v>
      </c>
      <c r="E107" s="231" t="s">
        <v>1508</v>
      </c>
      <c r="F107" s="232" t="s">
        <v>1509</v>
      </c>
      <c r="G107" s="233" t="s">
        <v>431</v>
      </c>
      <c r="H107" s="234">
        <v>1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0.0021800000000000001</v>
      </c>
      <c r="R107" s="239">
        <f>Q107*H107</f>
        <v>0.0021800000000000001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374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374</v>
      </c>
      <c r="BM107" s="241" t="s">
        <v>1510</v>
      </c>
    </row>
    <row r="108" s="2" customFormat="1" ht="24" customHeight="1">
      <c r="A108" s="41"/>
      <c r="B108" s="42"/>
      <c r="C108" s="230" t="s">
        <v>341</v>
      </c>
      <c r="D108" s="230" t="s">
        <v>282</v>
      </c>
      <c r="E108" s="231" t="s">
        <v>1511</v>
      </c>
      <c r="F108" s="232" t="s">
        <v>1512</v>
      </c>
      <c r="G108" s="233" t="s">
        <v>431</v>
      </c>
      <c r="H108" s="234">
        <v>1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6.0000000000000002E-05</v>
      </c>
      <c r="R108" s="239">
        <f>Q108*H108</f>
        <v>6.0000000000000002E-05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374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374</v>
      </c>
      <c r="BM108" s="241" t="s">
        <v>1513</v>
      </c>
    </row>
    <row r="109" s="2" customFormat="1" ht="24" customHeight="1">
      <c r="A109" s="41"/>
      <c r="B109" s="42"/>
      <c r="C109" s="230" t="s">
        <v>347</v>
      </c>
      <c r="D109" s="230" t="s">
        <v>282</v>
      </c>
      <c r="E109" s="231" t="s">
        <v>1514</v>
      </c>
      <c r="F109" s="232" t="s">
        <v>1515</v>
      </c>
      <c r="G109" s="233" t="s">
        <v>431</v>
      </c>
      <c r="H109" s="234">
        <v>2</v>
      </c>
      <c r="I109" s="235"/>
      <c r="J109" s="236">
        <f>ROUND(I109*H109,2)</f>
        <v>0</v>
      </c>
      <c r="K109" s="232" t="s">
        <v>285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0.00017000000000000001</v>
      </c>
      <c r="R109" s="239">
        <f>Q109*H109</f>
        <v>0.00034000000000000002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374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374</v>
      </c>
      <c r="BM109" s="241" t="s">
        <v>1516</v>
      </c>
    </row>
    <row r="110" s="2" customFormat="1" ht="24" customHeight="1">
      <c r="A110" s="41"/>
      <c r="B110" s="42"/>
      <c r="C110" s="230" t="s">
        <v>356</v>
      </c>
      <c r="D110" s="230" t="s">
        <v>282</v>
      </c>
      <c r="E110" s="231" t="s">
        <v>1517</v>
      </c>
      <c r="F110" s="232" t="s">
        <v>1518</v>
      </c>
      <c r="G110" s="233" t="s">
        <v>218</v>
      </c>
      <c r="H110" s="234">
        <v>82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374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374</v>
      </c>
      <c r="BM110" s="241" t="s">
        <v>1519</v>
      </c>
    </row>
    <row r="111" s="2" customFormat="1" ht="24" customHeight="1">
      <c r="A111" s="41"/>
      <c r="B111" s="42"/>
      <c r="C111" s="230" t="s">
        <v>363</v>
      </c>
      <c r="D111" s="230" t="s">
        <v>282</v>
      </c>
      <c r="E111" s="231" t="s">
        <v>1520</v>
      </c>
      <c r="F111" s="232" t="s">
        <v>1521</v>
      </c>
      <c r="G111" s="233" t="s">
        <v>218</v>
      </c>
      <c r="H111" s="234">
        <v>15</v>
      </c>
      <c r="I111" s="235"/>
      <c r="J111" s="236">
        <f>ROUND(I111*H111,2)</f>
        <v>0</v>
      </c>
      <c r="K111" s="232" t="s">
        <v>285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374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374</v>
      </c>
      <c r="BM111" s="241" t="s">
        <v>1522</v>
      </c>
    </row>
    <row r="112" s="2" customFormat="1" ht="36" customHeight="1">
      <c r="A112" s="41"/>
      <c r="B112" s="42"/>
      <c r="C112" s="230" t="s">
        <v>8</v>
      </c>
      <c r="D112" s="230" t="s">
        <v>282</v>
      </c>
      <c r="E112" s="231" t="s">
        <v>1523</v>
      </c>
      <c r="F112" s="232" t="s">
        <v>1524</v>
      </c>
      <c r="G112" s="233" t="s">
        <v>763</v>
      </c>
      <c r="H112" s="300"/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374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374</v>
      </c>
      <c r="BM112" s="241" t="s">
        <v>1525</v>
      </c>
    </row>
    <row r="113" s="12" customFormat="1" ht="22.8" customHeight="1">
      <c r="A113" s="12"/>
      <c r="B113" s="214"/>
      <c r="C113" s="215"/>
      <c r="D113" s="216" t="s">
        <v>81</v>
      </c>
      <c r="E113" s="228" t="s">
        <v>1526</v>
      </c>
      <c r="F113" s="228" t="s">
        <v>1527</v>
      </c>
      <c r="G113" s="215"/>
      <c r="H113" s="215"/>
      <c r="I113" s="218"/>
      <c r="J113" s="229">
        <f>BK113</f>
        <v>0</v>
      </c>
      <c r="K113" s="215"/>
      <c r="L113" s="220"/>
      <c r="M113" s="221"/>
      <c r="N113" s="222"/>
      <c r="O113" s="222"/>
      <c r="P113" s="223">
        <f>SUM(P114:P142)</f>
        <v>0</v>
      </c>
      <c r="Q113" s="222"/>
      <c r="R113" s="223">
        <f>SUM(R114:R142)</f>
        <v>0.12542000000000003</v>
      </c>
      <c r="S113" s="222"/>
      <c r="T113" s="224">
        <f>SUM(T114:T142)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25" t="s">
        <v>91</v>
      </c>
      <c r="AT113" s="226" t="s">
        <v>81</v>
      </c>
      <c r="AU113" s="226" t="s">
        <v>89</v>
      </c>
      <c r="AY113" s="225" t="s">
        <v>280</v>
      </c>
      <c r="BK113" s="227">
        <f>SUM(BK114:BK142)</f>
        <v>0</v>
      </c>
    </row>
    <row r="114" s="2" customFormat="1" ht="24" customHeight="1">
      <c r="A114" s="41"/>
      <c r="B114" s="42"/>
      <c r="C114" s="230" t="s">
        <v>374</v>
      </c>
      <c r="D114" s="230" t="s">
        <v>282</v>
      </c>
      <c r="E114" s="231" t="s">
        <v>1528</v>
      </c>
      <c r="F114" s="232" t="s">
        <v>1529</v>
      </c>
      <c r="G114" s="233" t="s">
        <v>218</v>
      </c>
      <c r="H114" s="234">
        <v>6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0.00055999999999999995</v>
      </c>
      <c r="R114" s="239">
        <f>Q114*H114</f>
        <v>0.0033599999999999997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374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374</v>
      </c>
      <c r="BM114" s="241" t="s">
        <v>1530</v>
      </c>
    </row>
    <row r="115" s="2" customFormat="1" ht="24" customHeight="1">
      <c r="A115" s="41"/>
      <c r="B115" s="42"/>
      <c r="C115" s="230" t="s">
        <v>378</v>
      </c>
      <c r="D115" s="230" t="s">
        <v>282</v>
      </c>
      <c r="E115" s="231" t="s">
        <v>1531</v>
      </c>
      <c r="F115" s="232" t="s">
        <v>1532</v>
      </c>
      <c r="G115" s="233" t="s">
        <v>218</v>
      </c>
      <c r="H115" s="234">
        <v>20</v>
      </c>
      <c r="I115" s="235"/>
      <c r="J115" s="236">
        <f>ROUND(I115*H115,2)</f>
        <v>0</v>
      </c>
      <c r="K115" s="232" t="s">
        <v>285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0.00066</v>
      </c>
      <c r="R115" s="239">
        <f>Q115*H115</f>
        <v>0.0132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374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374</v>
      </c>
      <c r="BM115" s="241" t="s">
        <v>1533</v>
      </c>
    </row>
    <row r="116" s="2" customFormat="1" ht="24" customHeight="1">
      <c r="A116" s="41"/>
      <c r="B116" s="42"/>
      <c r="C116" s="230" t="s">
        <v>384</v>
      </c>
      <c r="D116" s="230" t="s">
        <v>282</v>
      </c>
      <c r="E116" s="231" t="s">
        <v>1534</v>
      </c>
      <c r="F116" s="232" t="s">
        <v>1535</v>
      </c>
      <c r="G116" s="233" t="s">
        <v>218</v>
      </c>
      <c r="H116" s="234">
        <v>30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0.00091</v>
      </c>
      <c r="R116" s="239">
        <f>Q116*H116</f>
        <v>0.027300000000000001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374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374</v>
      </c>
      <c r="BM116" s="241" t="s">
        <v>1536</v>
      </c>
    </row>
    <row r="117" s="2" customFormat="1" ht="24" customHeight="1">
      <c r="A117" s="41"/>
      <c r="B117" s="42"/>
      <c r="C117" s="230" t="s">
        <v>388</v>
      </c>
      <c r="D117" s="230" t="s">
        <v>282</v>
      </c>
      <c r="E117" s="231" t="s">
        <v>1537</v>
      </c>
      <c r="F117" s="232" t="s">
        <v>1538</v>
      </c>
      <c r="G117" s="233" t="s">
        <v>218</v>
      </c>
      <c r="H117" s="234">
        <v>24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0.0011900000000000001</v>
      </c>
      <c r="R117" s="239">
        <f>Q117*H117</f>
        <v>0.028560000000000002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374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374</v>
      </c>
      <c r="BM117" s="241" t="s">
        <v>1539</v>
      </c>
    </row>
    <row r="118" s="2" customFormat="1" ht="48" customHeight="1">
      <c r="A118" s="41"/>
      <c r="B118" s="42"/>
      <c r="C118" s="230" t="s">
        <v>394</v>
      </c>
      <c r="D118" s="230" t="s">
        <v>282</v>
      </c>
      <c r="E118" s="231" t="s">
        <v>1540</v>
      </c>
      <c r="F118" s="232" t="s">
        <v>1541</v>
      </c>
      <c r="G118" s="233" t="s">
        <v>218</v>
      </c>
      <c r="H118" s="234">
        <v>22</v>
      </c>
      <c r="I118" s="235"/>
      <c r="J118" s="236">
        <f>ROUND(I118*H118,2)</f>
        <v>0</v>
      </c>
      <c r="K118" s="232" t="s">
        <v>285</v>
      </c>
      <c r="L118" s="47"/>
      <c r="M118" s="237" t="s">
        <v>44</v>
      </c>
      <c r="N118" s="238" t="s">
        <v>53</v>
      </c>
      <c r="O118" s="87"/>
      <c r="P118" s="239">
        <f>O118*H118</f>
        <v>0</v>
      </c>
      <c r="Q118" s="239">
        <v>6.9999999999999994E-05</v>
      </c>
      <c r="R118" s="239">
        <f>Q118*H118</f>
        <v>0.0015399999999999999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374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374</v>
      </c>
      <c r="BM118" s="241" t="s">
        <v>1542</v>
      </c>
    </row>
    <row r="119" s="2" customFormat="1" ht="48" customHeight="1">
      <c r="A119" s="41"/>
      <c r="B119" s="42"/>
      <c r="C119" s="230" t="s">
        <v>7</v>
      </c>
      <c r="D119" s="230" t="s">
        <v>282</v>
      </c>
      <c r="E119" s="231" t="s">
        <v>1543</v>
      </c>
      <c r="F119" s="232" t="s">
        <v>1544</v>
      </c>
      <c r="G119" s="233" t="s">
        <v>218</v>
      </c>
      <c r="H119" s="234">
        <v>38</v>
      </c>
      <c r="I119" s="235"/>
      <c r="J119" s="236">
        <f>ROUND(I119*H119,2)</f>
        <v>0</v>
      </c>
      <c r="K119" s="232" t="s">
        <v>285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9.0000000000000006E-05</v>
      </c>
      <c r="R119" s="239">
        <f>Q119*H119</f>
        <v>0.0034200000000000003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374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374</v>
      </c>
      <c r="BM119" s="241" t="s">
        <v>1545</v>
      </c>
    </row>
    <row r="120" s="2" customFormat="1" ht="48" customHeight="1">
      <c r="A120" s="41"/>
      <c r="B120" s="42"/>
      <c r="C120" s="230" t="s">
        <v>403</v>
      </c>
      <c r="D120" s="230" t="s">
        <v>282</v>
      </c>
      <c r="E120" s="231" t="s">
        <v>1546</v>
      </c>
      <c r="F120" s="232" t="s">
        <v>1547</v>
      </c>
      <c r="G120" s="233" t="s">
        <v>218</v>
      </c>
      <c r="H120" s="234">
        <v>20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0.00016000000000000001</v>
      </c>
      <c r="R120" s="239">
        <f>Q120*H120</f>
        <v>0.0032000000000000002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374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374</v>
      </c>
      <c r="BM120" s="241" t="s">
        <v>1548</v>
      </c>
    </row>
    <row r="121" s="2" customFormat="1" ht="16.5" customHeight="1">
      <c r="A121" s="41"/>
      <c r="B121" s="42"/>
      <c r="C121" s="230" t="s">
        <v>410</v>
      </c>
      <c r="D121" s="230" t="s">
        <v>282</v>
      </c>
      <c r="E121" s="231" t="s">
        <v>1549</v>
      </c>
      <c r="F121" s="232" t="s">
        <v>1550</v>
      </c>
      <c r="G121" s="233" t="s">
        <v>218</v>
      </c>
      <c r="H121" s="234">
        <v>10</v>
      </c>
      <c r="I121" s="235"/>
      <c r="J121" s="236">
        <f>ROUND(I121*H121,2)</f>
        <v>0</v>
      </c>
      <c r="K121" s="232" t="s">
        <v>285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0.00025999999999999998</v>
      </c>
      <c r="R121" s="239">
        <f>Q121*H121</f>
        <v>0.0025999999999999999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374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374</v>
      </c>
      <c r="BM121" s="241" t="s">
        <v>1551</v>
      </c>
    </row>
    <row r="122" s="2" customFormat="1" ht="16.5" customHeight="1">
      <c r="A122" s="41"/>
      <c r="B122" s="42"/>
      <c r="C122" s="230" t="s">
        <v>415</v>
      </c>
      <c r="D122" s="230" t="s">
        <v>282</v>
      </c>
      <c r="E122" s="231" t="s">
        <v>1552</v>
      </c>
      <c r="F122" s="232" t="s">
        <v>1553</v>
      </c>
      <c r="G122" s="233" t="s">
        <v>976</v>
      </c>
      <c r="H122" s="234">
        <v>1</v>
      </c>
      <c r="I122" s="235"/>
      <c r="J122" s="236">
        <f>ROUND(I122*H122,2)</f>
        <v>0</v>
      </c>
      <c r="K122" s="232" t="s">
        <v>285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0.00056999999999999998</v>
      </c>
      <c r="R122" s="239">
        <f>Q122*H122</f>
        <v>0.00056999999999999998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374</v>
      </c>
      <c r="AT122" s="241" t="s">
        <v>282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374</v>
      </c>
      <c r="BM122" s="241" t="s">
        <v>1554</v>
      </c>
    </row>
    <row r="123" s="2" customFormat="1" ht="24" customHeight="1">
      <c r="A123" s="41"/>
      <c r="B123" s="42"/>
      <c r="C123" s="230" t="s">
        <v>422</v>
      </c>
      <c r="D123" s="230" t="s">
        <v>282</v>
      </c>
      <c r="E123" s="231" t="s">
        <v>1555</v>
      </c>
      <c r="F123" s="232" t="s">
        <v>1556</v>
      </c>
      <c r="G123" s="233" t="s">
        <v>431</v>
      </c>
      <c r="H123" s="234">
        <v>3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0.00022000000000000001</v>
      </c>
      <c r="R123" s="239">
        <f>Q123*H123</f>
        <v>0.00066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374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374</v>
      </c>
      <c r="BM123" s="241" t="s">
        <v>1557</v>
      </c>
    </row>
    <row r="124" s="2" customFormat="1" ht="24" customHeight="1">
      <c r="A124" s="41"/>
      <c r="B124" s="42"/>
      <c r="C124" s="230" t="s">
        <v>428</v>
      </c>
      <c r="D124" s="230" t="s">
        <v>282</v>
      </c>
      <c r="E124" s="231" t="s">
        <v>1558</v>
      </c>
      <c r="F124" s="232" t="s">
        <v>1559</v>
      </c>
      <c r="G124" s="233" t="s">
        <v>431</v>
      </c>
      <c r="H124" s="234">
        <v>6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0.00013999999999999999</v>
      </c>
      <c r="R124" s="239">
        <f>Q124*H124</f>
        <v>0.00083999999999999993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374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374</v>
      </c>
      <c r="BM124" s="241" t="s">
        <v>1560</v>
      </c>
    </row>
    <row r="125" s="2" customFormat="1" ht="24" customHeight="1">
      <c r="A125" s="41"/>
      <c r="B125" s="42"/>
      <c r="C125" s="230" t="s">
        <v>433</v>
      </c>
      <c r="D125" s="230" t="s">
        <v>282</v>
      </c>
      <c r="E125" s="231" t="s">
        <v>1561</v>
      </c>
      <c r="F125" s="232" t="s">
        <v>1562</v>
      </c>
      <c r="G125" s="233" t="s">
        <v>431</v>
      </c>
      <c r="H125" s="234">
        <v>6</v>
      </c>
      <c r="I125" s="235"/>
      <c r="J125" s="236">
        <f>ROUND(I125*H125,2)</f>
        <v>0</v>
      </c>
      <c r="K125" s="232" t="s">
        <v>285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0.00020000000000000001</v>
      </c>
      <c r="R125" s="239">
        <f>Q125*H125</f>
        <v>0.0012000000000000001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374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374</v>
      </c>
      <c r="BM125" s="241" t="s">
        <v>1563</v>
      </c>
    </row>
    <row r="126" s="2" customFormat="1" ht="24" customHeight="1">
      <c r="A126" s="41"/>
      <c r="B126" s="42"/>
      <c r="C126" s="230" t="s">
        <v>437</v>
      </c>
      <c r="D126" s="230" t="s">
        <v>282</v>
      </c>
      <c r="E126" s="231" t="s">
        <v>1564</v>
      </c>
      <c r="F126" s="232" t="s">
        <v>1565</v>
      </c>
      <c r="G126" s="233" t="s">
        <v>431</v>
      </c>
      <c r="H126" s="234">
        <v>4</v>
      </c>
      <c r="I126" s="235"/>
      <c r="J126" s="236">
        <f>ROUND(I126*H126,2)</f>
        <v>0</v>
      </c>
      <c r="K126" s="232" t="s">
        <v>285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0.00032000000000000003</v>
      </c>
      <c r="R126" s="239">
        <f>Q126*H126</f>
        <v>0.0012800000000000001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374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374</v>
      </c>
      <c r="BM126" s="241" t="s">
        <v>1566</v>
      </c>
    </row>
    <row r="127" s="2" customFormat="1" ht="24" customHeight="1">
      <c r="A127" s="41"/>
      <c r="B127" s="42"/>
      <c r="C127" s="230" t="s">
        <v>441</v>
      </c>
      <c r="D127" s="230" t="s">
        <v>282</v>
      </c>
      <c r="E127" s="231" t="s">
        <v>1567</v>
      </c>
      <c r="F127" s="232" t="s">
        <v>1568</v>
      </c>
      <c r="G127" s="233" t="s">
        <v>431</v>
      </c>
      <c r="H127" s="234">
        <v>1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2.0000000000000002E-05</v>
      </c>
      <c r="R127" s="239">
        <f>Q127*H127</f>
        <v>2.0000000000000002E-05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374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374</v>
      </c>
      <c r="BM127" s="241" t="s">
        <v>1569</v>
      </c>
    </row>
    <row r="128" s="2" customFormat="1" ht="24" customHeight="1">
      <c r="A128" s="41"/>
      <c r="B128" s="42"/>
      <c r="C128" s="266" t="s">
        <v>445</v>
      </c>
      <c r="D128" s="266" t="s">
        <v>329</v>
      </c>
      <c r="E128" s="267" t="s">
        <v>1570</v>
      </c>
      <c r="F128" s="268" t="s">
        <v>1571</v>
      </c>
      <c r="G128" s="269" t="s">
        <v>431</v>
      </c>
      <c r="H128" s="270">
        <v>1</v>
      </c>
      <c r="I128" s="271"/>
      <c r="J128" s="272">
        <f>ROUND(I128*H128,2)</f>
        <v>0</v>
      </c>
      <c r="K128" s="268" t="s">
        <v>44</v>
      </c>
      <c r="L128" s="273"/>
      <c r="M128" s="274" t="s">
        <v>44</v>
      </c>
      <c r="N128" s="275" t="s">
        <v>53</v>
      </c>
      <c r="O128" s="87"/>
      <c r="P128" s="239">
        <f>O128*H128</f>
        <v>0</v>
      </c>
      <c r="Q128" s="239">
        <v>0.00050000000000000001</v>
      </c>
      <c r="R128" s="239">
        <f>Q128*H128</f>
        <v>0.00050000000000000001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455</v>
      </c>
      <c r="AT128" s="241" t="s">
        <v>329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374</v>
      </c>
      <c r="BM128" s="241" t="s">
        <v>1572</v>
      </c>
    </row>
    <row r="129" s="2" customFormat="1" ht="24" customHeight="1">
      <c r="A129" s="41"/>
      <c r="B129" s="42"/>
      <c r="C129" s="230" t="s">
        <v>449</v>
      </c>
      <c r="D129" s="230" t="s">
        <v>282</v>
      </c>
      <c r="E129" s="231" t="s">
        <v>1573</v>
      </c>
      <c r="F129" s="232" t="s">
        <v>1574</v>
      </c>
      <c r="G129" s="233" t="s">
        <v>431</v>
      </c>
      <c r="H129" s="234">
        <v>1</v>
      </c>
      <c r="I129" s="235"/>
      <c r="J129" s="236">
        <f>ROUND(I129*H129,2)</f>
        <v>0</v>
      </c>
      <c r="K129" s="232" t="s">
        <v>285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0.00035</v>
      </c>
      <c r="R129" s="239">
        <f>Q129*H129</f>
        <v>0.00035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374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374</v>
      </c>
      <c r="BM129" s="241" t="s">
        <v>1575</v>
      </c>
    </row>
    <row r="130" s="2" customFormat="1" ht="24" customHeight="1">
      <c r="A130" s="41"/>
      <c r="B130" s="42"/>
      <c r="C130" s="230" t="s">
        <v>455</v>
      </c>
      <c r="D130" s="230" t="s">
        <v>282</v>
      </c>
      <c r="E130" s="231" t="s">
        <v>1576</v>
      </c>
      <c r="F130" s="232" t="s">
        <v>1577</v>
      </c>
      <c r="G130" s="233" t="s">
        <v>431</v>
      </c>
      <c r="H130" s="234">
        <v>1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0.00055999999999999995</v>
      </c>
      <c r="R130" s="239">
        <f>Q130*H130</f>
        <v>0.00055999999999999995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374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374</v>
      </c>
      <c r="BM130" s="241" t="s">
        <v>1578</v>
      </c>
    </row>
    <row r="131" s="2" customFormat="1" ht="16.5" customHeight="1">
      <c r="A131" s="41"/>
      <c r="B131" s="42"/>
      <c r="C131" s="230" t="s">
        <v>461</v>
      </c>
      <c r="D131" s="230" t="s">
        <v>282</v>
      </c>
      <c r="E131" s="231" t="s">
        <v>1579</v>
      </c>
      <c r="F131" s="232" t="s">
        <v>1580</v>
      </c>
      <c r="G131" s="233" t="s">
        <v>431</v>
      </c>
      <c r="H131" s="234">
        <v>1</v>
      </c>
      <c r="I131" s="235"/>
      <c r="J131" s="236">
        <f>ROUND(I131*H131,2)</f>
        <v>0</v>
      </c>
      <c r="K131" s="232" t="s">
        <v>285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0.00029</v>
      </c>
      <c r="R131" s="239">
        <f>Q131*H131</f>
        <v>0.00029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374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374</v>
      </c>
      <c r="BM131" s="241" t="s">
        <v>1581</v>
      </c>
    </row>
    <row r="132" s="2" customFormat="1" ht="24" customHeight="1">
      <c r="A132" s="41"/>
      <c r="B132" s="42"/>
      <c r="C132" s="230" t="s">
        <v>466</v>
      </c>
      <c r="D132" s="230" t="s">
        <v>282</v>
      </c>
      <c r="E132" s="231" t="s">
        <v>1582</v>
      </c>
      <c r="F132" s="232" t="s">
        <v>1583</v>
      </c>
      <c r="G132" s="233" t="s">
        <v>431</v>
      </c>
      <c r="H132" s="234">
        <v>30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0.00027999999999999998</v>
      </c>
      <c r="R132" s="239">
        <f>Q132*H132</f>
        <v>0.0083999999999999995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374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374</v>
      </c>
      <c r="BM132" s="241" t="s">
        <v>1584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1585</v>
      </c>
      <c r="G133" s="244"/>
      <c r="H133" s="248">
        <v>30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89</v>
      </c>
      <c r="AY133" s="254" t="s">
        <v>280</v>
      </c>
    </row>
    <row r="134" s="2" customFormat="1" ht="24" customHeight="1">
      <c r="A134" s="41"/>
      <c r="B134" s="42"/>
      <c r="C134" s="230" t="s">
        <v>471</v>
      </c>
      <c r="D134" s="230" t="s">
        <v>282</v>
      </c>
      <c r="E134" s="231" t="s">
        <v>1586</v>
      </c>
      <c r="F134" s="232" t="s">
        <v>1587</v>
      </c>
      <c r="G134" s="233" t="s">
        <v>431</v>
      </c>
      <c r="H134" s="234">
        <v>1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0.00024000000000000001</v>
      </c>
      <c r="R134" s="239">
        <f>Q134*H134</f>
        <v>0.00024000000000000001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374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374</v>
      </c>
      <c r="BM134" s="241" t="s">
        <v>1588</v>
      </c>
    </row>
    <row r="135" s="2" customFormat="1" ht="24" customHeight="1">
      <c r="A135" s="41"/>
      <c r="B135" s="42"/>
      <c r="C135" s="230" t="s">
        <v>478</v>
      </c>
      <c r="D135" s="230" t="s">
        <v>282</v>
      </c>
      <c r="E135" s="231" t="s">
        <v>1589</v>
      </c>
      <c r="F135" s="232" t="s">
        <v>1590</v>
      </c>
      <c r="G135" s="233" t="s">
        <v>431</v>
      </c>
      <c r="H135" s="234">
        <v>5</v>
      </c>
      <c r="I135" s="235"/>
      <c r="J135" s="236">
        <f>ROUND(I135*H135,2)</f>
        <v>0</v>
      </c>
      <c r="K135" s="232" t="s">
        <v>285</v>
      </c>
      <c r="L135" s="47"/>
      <c r="M135" s="237" t="s">
        <v>44</v>
      </c>
      <c r="N135" s="238" t="s">
        <v>53</v>
      </c>
      <c r="O135" s="87"/>
      <c r="P135" s="239">
        <f>O135*H135</f>
        <v>0</v>
      </c>
      <c r="Q135" s="239">
        <v>0.00059999999999999995</v>
      </c>
      <c r="R135" s="239">
        <f>Q135*H135</f>
        <v>0.0029999999999999996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374</v>
      </c>
      <c r="AT135" s="241" t="s">
        <v>282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374</v>
      </c>
      <c r="BM135" s="241" t="s">
        <v>1591</v>
      </c>
    </row>
    <row r="136" s="2" customFormat="1" ht="24" customHeight="1">
      <c r="A136" s="41"/>
      <c r="B136" s="42"/>
      <c r="C136" s="230" t="s">
        <v>484</v>
      </c>
      <c r="D136" s="230" t="s">
        <v>282</v>
      </c>
      <c r="E136" s="231" t="s">
        <v>1592</v>
      </c>
      <c r="F136" s="232" t="s">
        <v>1593</v>
      </c>
      <c r="G136" s="233" t="s">
        <v>431</v>
      </c>
      <c r="H136" s="234">
        <v>2</v>
      </c>
      <c r="I136" s="235"/>
      <c r="J136" s="236">
        <f>ROUND(I136*H136,2)</f>
        <v>0</v>
      </c>
      <c r="K136" s="232" t="s">
        <v>285</v>
      </c>
      <c r="L136" s="47"/>
      <c r="M136" s="237" t="s">
        <v>44</v>
      </c>
      <c r="N136" s="238" t="s">
        <v>53</v>
      </c>
      <c r="O136" s="87"/>
      <c r="P136" s="239">
        <f>O136*H136</f>
        <v>0</v>
      </c>
      <c r="Q136" s="239">
        <v>0.00075000000000000002</v>
      </c>
      <c r="R136" s="239">
        <f>Q136*H136</f>
        <v>0.0015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374</v>
      </c>
      <c r="AT136" s="241" t="s">
        <v>282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374</v>
      </c>
      <c r="BM136" s="241" t="s">
        <v>1594</v>
      </c>
    </row>
    <row r="137" s="2" customFormat="1" ht="24" customHeight="1">
      <c r="A137" s="41"/>
      <c r="B137" s="42"/>
      <c r="C137" s="230" t="s">
        <v>489</v>
      </c>
      <c r="D137" s="230" t="s">
        <v>282</v>
      </c>
      <c r="E137" s="231" t="s">
        <v>1595</v>
      </c>
      <c r="F137" s="232" t="s">
        <v>1596</v>
      </c>
      <c r="G137" s="233" t="s">
        <v>431</v>
      </c>
      <c r="H137" s="234">
        <v>4</v>
      </c>
      <c r="I137" s="235"/>
      <c r="J137" s="236">
        <f>ROUND(I137*H137,2)</f>
        <v>0</v>
      </c>
      <c r="K137" s="232" t="s">
        <v>285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0.00097000000000000005</v>
      </c>
      <c r="R137" s="239">
        <f>Q137*H137</f>
        <v>0.0038800000000000002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374</v>
      </c>
      <c r="AT137" s="241" t="s">
        <v>282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374</v>
      </c>
      <c r="BM137" s="241" t="s">
        <v>1597</v>
      </c>
    </row>
    <row r="138" s="2" customFormat="1" ht="36" customHeight="1">
      <c r="A138" s="41"/>
      <c r="B138" s="42"/>
      <c r="C138" s="230" t="s">
        <v>493</v>
      </c>
      <c r="D138" s="230" t="s">
        <v>282</v>
      </c>
      <c r="E138" s="231" t="s">
        <v>1598</v>
      </c>
      <c r="F138" s="232" t="s">
        <v>1599</v>
      </c>
      <c r="G138" s="233" t="s">
        <v>431</v>
      </c>
      <c r="H138" s="234">
        <v>2</v>
      </c>
      <c r="I138" s="235"/>
      <c r="J138" s="236">
        <f>ROUND(I138*H138,2)</f>
        <v>0</v>
      </c>
      <c r="K138" s="232" t="s">
        <v>285</v>
      </c>
      <c r="L138" s="47"/>
      <c r="M138" s="237" t="s">
        <v>44</v>
      </c>
      <c r="N138" s="238" t="s">
        <v>53</v>
      </c>
      <c r="O138" s="87"/>
      <c r="P138" s="239">
        <f>O138*H138</f>
        <v>0</v>
      </c>
      <c r="Q138" s="239">
        <v>0.00155</v>
      </c>
      <c r="R138" s="239">
        <f>Q138*H138</f>
        <v>0.0030999999999999999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374</v>
      </c>
      <c r="AT138" s="241" t="s">
        <v>282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374</v>
      </c>
      <c r="BM138" s="241" t="s">
        <v>1600</v>
      </c>
    </row>
    <row r="139" s="2" customFormat="1" ht="36" customHeight="1">
      <c r="A139" s="41"/>
      <c r="B139" s="42"/>
      <c r="C139" s="230" t="s">
        <v>497</v>
      </c>
      <c r="D139" s="230" t="s">
        <v>282</v>
      </c>
      <c r="E139" s="231" t="s">
        <v>1601</v>
      </c>
      <c r="F139" s="232" t="s">
        <v>1602</v>
      </c>
      <c r="G139" s="233" t="s">
        <v>431</v>
      </c>
      <c r="H139" s="234">
        <v>1</v>
      </c>
      <c r="I139" s="235"/>
      <c r="J139" s="236">
        <f>ROUND(I139*H139,2)</f>
        <v>0</v>
      </c>
      <c r="K139" s="232" t="s">
        <v>285</v>
      </c>
      <c r="L139" s="47"/>
      <c r="M139" s="237" t="s">
        <v>44</v>
      </c>
      <c r="N139" s="238" t="s">
        <v>53</v>
      </c>
      <c r="O139" s="87"/>
      <c r="P139" s="239">
        <f>O139*H139</f>
        <v>0</v>
      </c>
      <c r="Q139" s="239">
        <v>0.0018500000000000001</v>
      </c>
      <c r="R139" s="239">
        <f>Q139*H139</f>
        <v>0.0018500000000000001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374</v>
      </c>
      <c r="AT139" s="241" t="s">
        <v>282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374</v>
      </c>
      <c r="BM139" s="241" t="s">
        <v>1603</v>
      </c>
    </row>
    <row r="140" s="2" customFormat="1" ht="36" customHeight="1">
      <c r="A140" s="41"/>
      <c r="B140" s="42"/>
      <c r="C140" s="230" t="s">
        <v>501</v>
      </c>
      <c r="D140" s="230" t="s">
        <v>282</v>
      </c>
      <c r="E140" s="231" t="s">
        <v>1604</v>
      </c>
      <c r="F140" s="232" t="s">
        <v>1605</v>
      </c>
      <c r="G140" s="233" t="s">
        <v>218</v>
      </c>
      <c r="H140" s="234">
        <v>70</v>
      </c>
      <c r="I140" s="235"/>
      <c r="J140" s="236">
        <f>ROUND(I140*H140,2)</f>
        <v>0</v>
      </c>
      <c r="K140" s="232" t="s">
        <v>285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0.00019000000000000001</v>
      </c>
      <c r="R140" s="239">
        <f>Q140*H140</f>
        <v>0.013300000000000001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374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374</v>
      </c>
      <c r="BM140" s="241" t="s">
        <v>1606</v>
      </c>
    </row>
    <row r="141" s="2" customFormat="1" ht="24" customHeight="1">
      <c r="A141" s="41"/>
      <c r="B141" s="42"/>
      <c r="C141" s="230" t="s">
        <v>508</v>
      </c>
      <c r="D141" s="230" t="s">
        <v>282</v>
      </c>
      <c r="E141" s="231" t="s">
        <v>1607</v>
      </c>
      <c r="F141" s="232" t="s">
        <v>1608</v>
      </c>
      <c r="G141" s="233" t="s">
        <v>218</v>
      </c>
      <c r="H141" s="234">
        <v>70</v>
      </c>
      <c r="I141" s="235"/>
      <c r="J141" s="236">
        <f>ROUND(I141*H141,2)</f>
        <v>0</v>
      </c>
      <c r="K141" s="232" t="s">
        <v>285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1.0000000000000001E-05</v>
      </c>
      <c r="R141" s="239">
        <f>Q141*H141</f>
        <v>0.0007000000000000001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374</v>
      </c>
      <c r="AT141" s="241" t="s">
        <v>282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374</v>
      </c>
      <c r="BM141" s="241" t="s">
        <v>1609</v>
      </c>
    </row>
    <row r="142" s="2" customFormat="1" ht="36" customHeight="1">
      <c r="A142" s="41"/>
      <c r="B142" s="42"/>
      <c r="C142" s="230" t="s">
        <v>516</v>
      </c>
      <c r="D142" s="230" t="s">
        <v>282</v>
      </c>
      <c r="E142" s="231" t="s">
        <v>1610</v>
      </c>
      <c r="F142" s="232" t="s">
        <v>1611</v>
      </c>
      <c r="G142" s="233" t="s">
        <v>763</v>
      </c>
      <c r="H142" s="300"/>
      <c r="I142" s="235"/>
      <c r="J142" s="236">
        <f>ROUND(I142*H142,2)</f>
        <v>0</v>
      </c>
      <c r="K142" s="232" t="s">
        <v>285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374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374</v>
      </c>
      <c r="BM142" s="241" t="s">
        <v>1612</v>
      </c>
    </row>
    <row r="143" s="12" customFormat="1" ht="22.8" customHeight="1">
      <c r="A143" s="12"/>
      <c r="B143" s="214"/>
      <c r="C143" s="215"/>
      <c r="D143" s="216" t="s">
        <v>81</v>
      </c>
      <c r="E143" s="228" t="s">
        <v>971</v>
      </c>
      <c r="F143" s="228" t="s">
        <v>972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SUM(P144:P158)</f>
        <v>0</v>
      </c>
      <c r="Q143" s="222"/>
      <c r="R143" s="223">
        <f>SUM(R144:R158)</f>
        <v>0.24172999999999992</v>
      </c>
      <c r="S143" s="222"/>
      <c r="T143" s="224">
        <f>SUM(T144:T158)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91</v>
      </c>
      <c r="AT143" s="226" t="s">
        <v>81</v>
      </c>
      <c r="AU143" s="226" t="s">
        <v>89</v>
      </c>
      <c r="AY143" s="225" t="s">
        <v>280</v>
      </c>
      <c r="BK143" s="227">
        <f>SUM(BK144:BK158)</f>
        <v>0</v>
      </c>
    </row>
    <row r="144" s="2" customFormat="1" ht="24" customHeight="1">
      <c r="A144" s="41"/>
      <c r="B144" s="42"/>
      <c r="C144" s="230" t="s">
        <v>521</v>
      </c>
      <c r="D144" s="230" t="s">
        <v>282</v>
      </c>
      <c r="E144" s="231" t="s">
        <v>1613</v>
      </c>
      <c r="F144" s="232" t="s">
        <v>1614</v>
      </c>
      <c r="G144" s="233" t="s">
        <v>976</v>
      </c>
      <c r="H144" s="234">
        <v>3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0.016920000000000001</v>
      </c>
      <c r="R144" s="239">
        <f>Q144*H144</f>
        <v>0.05076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374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374</v>
      </c>
      <c r="BM144" s="241" t="s">
        <v>1615</v>
      </c>
    </row>
    <row r="145" s="2" customFormat="1" ht="24" customHeight="1">
      <c r="A145" s="41"/>
      <c r="B145" s="42"/>
      <c r="C145" s="230" t="s">
        <v>526</v>
      </c>
      <c r="D145" s="230" t="s">
        <v>282</v>
      </c>
      <c r="E145" s="231" t="s">
        <v>1616</v>
      </c>
      <c r="F145" s="232" t="s">
        <v>1617</v>
      </c>
      <c r="G145" s="233" t="s">
        <v>431</v>
      </c>
      <c r="H145" s="234">
        <v>1</v>
      </c>
      <c r="I145" s="235"/>
      <c r="J145" s="236">
        <f>ROUND(I145*H145,2)</f>
        <v>0</v>
      </c>
      <c r="K145" s="232" t="s">
        <v>285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0.0024199999999999998</v>
      </c>
      <c r="R145" s="239">
        <f>Q145*H145</f>
        <v>0.0024199999999999998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374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374</v>
      </c>
      <c r="BM145" s="241" t="s">
        <v>1618</v>
      </c>
    </row>
    <row r="146" s="2" customFormat="1" ht="24" customHeight="1">
      <c r="A146" s="41"/>
      <c r="B146" s="42"/>
      <c r="C146" s="266" t="s">
        <v>531</v>
      </c>
      <c r="D146" s="266" t="s">
        <v>329</v>
      </c>
      <c r="E146" s="267" t="s">
        <v>1619</v>
      </c>
      <c r="F146" s="268" t="s">
        <v>1620</v>
      </c>
      <c r="G146" s="269" t="s">
        <v>431</v>
      </c>
      <c r="H146" s="270">
        <v>1</v>
      </c>
      <c r="I146" s="271"/>
      <c r="J146" s="272">
        <f>ROUND(I146*H146,2)</f>
        <v>0</v>
      </c>
      <c r="K146" s="268" t="s">
        <v>285</v>
      </c>
      <c r="L146" s="273"/>
      <c r="M146" s="274" t="s">
        <v>44</v>
      </c>
      <c r="N146" s="275" t="s">
        <v>53</v>
      </c>
      <c r="O146" s="87"/>
      <c r="P146" s="239">
        <f>O146*H146</f>
        <v>0</v>
      </c>
      <c r="Q146" s="239">
        <v>0.016</v>
      </c>
      <c r="R146" s="239">
        <f>Q146*H146</f>
        <v>0.016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455</v>
      </c>
      <c r="AT146" s="241" t="s">
        <v>329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374</v>
      </c>
      <c r="BM146" s="241" t="s">
        <v>1621</v>
      </c>
    </row>
    <row r="147" s="2" customFormat="1" ht="24" customHeight="1">
      <c r="A147" s="41"/>
      <c r="B147" s="42"/>
      <c r="C147" s="230" t="s">
        <v>536</v>
      </c>
      <c r="D147" s="230" t="s">
        <v>282</v>
      </c>
      <c r="E147" s="231" t="s">
        <v>1622</v>
      </c>
      <c r="F147" s="232" t="s">
        <v>1623</v>
      </c>
      <c r="G147" s="233" t="s">
        <v>976</v>
      </c>
      <c r="H147" s="234">
        <v>3</v>
      </c>
      <c r="I147" s="235"/>
      <c r="J147" s="236">
        <f>ROUND(I147*H147,2)</f>
        <v>0</v>
      </c>
      <c r="K147" s="232" t="s">
        <v>285</v>
      </c>
      <c r="L147" s="47"/>
      <c r="M147" s="237" t="s">
        <v>44</v>
      </c>
      <c r="N147" s="238" t="s">
        <v>53</v>
      </c>
      <c r="O147" s="87"/>
      <c r="P147" s="239">
        <f>O147*H147</f>
        <v>0</v>
      </c>
      <c r="Q147" s="239">
        <v>0.01908</v>
      </c>
      <c r="R147" s="239">
        <f>Q147*H147</f>
        <v>0.057239999999999999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374</v>
      </c>
      <c r="AT147" s="241" t="s">
        <v>282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374</v>
      </c>
      <c r="BM147" s="241" t="s">
        <v>1624</v>
      </c>
    </row>
    <row r="148" s="2" customFormat="1" ht="24" customHeight="1">
      <c r="A148" s="41"/>
      <c r="B148" s="42"/>
      <c r="C148" s="230" t="s">
        <v>541</v>
      </c>
      <c r="D148" s="230" t="s">
        <v>282</v>
      </c>
      <c r="E148" s="231" t="s">
        <v>1625</v>
      </c>
      <c r="F148" s="232" t="s">
        <v>1626</v>
      </c>
      <c r="G148" s="233" t="s">
        <v>976</v>
      </c>
      <c r="H148" s="234">
        <v>2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0.010460000000000001</v>
      </c>
      <c r="R148" s="239">
        <f>Q148*H148</f>
        <v>0.020920000000000001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374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374</v>
      </c>
      <c r="BM148" s="241" t="s">
        <v>1627</v>
      </c>
    </row>
    <row r="149" s="2" customFormat="1" ht="24" customHeight="1">
      <c r="A149" s="41"/>
      <c r="B149" s="42"/>
      <c r="C149" s="230" t="s">
        <v>546</v>
      </c>
      <c r="D149" s="230" t="s">
        <v>282</v>
      </c>
      <c r="E149" s="231" t="s">
        <v>1628</v>
      </c>
      <c r="F149" s="232" t="s">
        <v>1629</v>
      </c>
      <c r="G149" s="233" t="s">
        <v>976</v>
      </c>
      <c r="H149" s="234">
        <v>1</v>
      </c>
      <c r="I149" s="235"/>
      <c r="J149" s="236">
        <f>ROUND(I149*H149,2)</f>
        <v>0</v>
      </c>
      <c r="K149" s="232" t="s">
        <v>285</v>
      </c>
      <c r="L149" s="47"/>
      <c r="M149" s="237" t="s">
        <v>44</v>
      </c>
      <c r="N149" s="238" t="s">
        <v>53</v>
      </c>
      <c r="O149" s="87"/>
      <c r="P149" s="239">
        <f>O149*H149</f>
        <v>0</v>
      </c>
      <c r="Q149" s="239">
        <v>0.01528</v>
      </c>
      <c r="R149" s="239">
        <f>Q149*H149</f>
        <v>0.01528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374</v>
      </c>
      <c r="AT149" s="241" t="s">
        <v>282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374</v>
      </c>
      <c r="BM149" s="241" t="s">
        <v>1630</v>
      </c>
    </row>
    <row r="150" s="2" customFormat="1" ht="24" customHeight="1">
      <c r="A150" s="41"/>
      <c r="B150" s="42"/>
      <c r="C150" s="230" t="s">
        <v>551</v>
      </c>
      <c r="D150" s="230" t="s">
        <v>282</v>
      </c>
      <c r="E150" s="231" t="s">
        <v>1631</v>
      </c>
      <c r="F150" s="232" t="s">
        <v>1632</v>
      </c>
      <c r="G150" s="233" t="s">
        <v>976</v>
      </c>
      <c r="H150" s="234">
        <v>1</v>
      </c>
      <c r="I150" s="235"/>
      <c r="J150" s="236">
        <f>ROUND(I150*H150,2)</f>
        <v>0</v>
      </c>
      <c r="K150" s="232" t="s">
        <v>285</v>
      </c>
      <c r="L150" s="47"/>
      <c r="M150" s="237" t="s">
        <v>44</v>
      </c>
      <c r="N150" s="238" t="s">
        <v>53</v>
      </c>
      <c r="O150" s="87"/>
      <c r="P150" s="239">
        <f>O150*H150</f>
        <v>0</v>
      </c>
      <c r="Q150" s="239">
        <v>0.0147</v>
      </c>
      <c r="R150" s="239">
        <f>Q150*H150</f>
        <v>0.0147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374</v>
      </c>
      <c r="AT150" s="241" t="s">
        <v>282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374</v>
      </c>
      <c r="BM150" s="241" t="s">
        <v>1633</v>
      </c>
    </row>
    <row r="151" s="2" customFormat="1" ht="36" customHeight="1">
      <c r="A151" s="41"/>
      <c r="B151" s="42"/>
      <c r="C151" s="230" t="s">
        <v>556</v>
      </c>
      <c r="D151" s="230" t="s">
        <v>282</v>
      </c>
      <c r="E151" s="231" t="s">
        <v>1634</v>
      </c>
      <c r="F151" s="232" t="s">
        <v>1635</v>
      </c>
      <c r="G151" s="233" t="s">
        <v>976</v>
      </c>
      <c r="H151" s="234">
        <v>1</v>
      </c>
      <c r="I151" s="235"/>
      <c r="J151" s="236">
        <f>ROUND(I151*H151,2)</f>
        <v>0</v>
      </c>
      <c r="K151" s="232" t="s">
        <v>285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0.05525</v>
      </c>
      <c r="R151" s="239">
        <f>Q151*H151</f>
        <v>0.05525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374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374</v>
      </c>
      <c r="BM151" s="241" t="s">
        <v>1636</v>
      </c>
    </row>
    <row r="152" s="2" customFormat="1" ht="16.5" customHeight="1">
      <c r="A152" s="41"/>
      <c r="B152" s="42"/>
      <c r="C152" s="230" t="s">
        <v>561</v>
      </c>
      <c r="D152" s="230" t="s">
        <v>282</v>
      </c>
      <c r="E152" s="231" t="s">
        <v>1637</v>
      </c>
      <c r="F152" s="232" t="s">
        <v>1638</v>
      </c>
      <c r="G152" s="233" t="s">
        <v>976</v>
      </c>
      <c r="H152" s="234">
        <v>1</v>
      </c>
      <c r="I152" s="235"/>
      <c r="J152" s="236">
        <f>ROUND(I152*H152,2)</f>
        <v>0</v>
      </c>
      <c r="K152" s="232" t="s">
        <v>285</v>
      </c>
      <c r="L152" s="47"/>
      <c r="M152" s="237" t="s">
        <v>44</v>
      </c>
      <c r="N152" s="238" t="s">
        <v>53</v>
      </c>
      <c r="O152" s="87"/>
      <c r="P152" s="239">
        <f>O152*H152</f>
        <v>0</v>
      </c>
      <c r="Q152" s="239">
        <v>0.0018</v>
      </c>
      <c r="R152" s="239">
        <f>Q152*H152</f>
        <v>0.0018</v>
      </c>
      <c r="S152" s="239">
        <v>0</v>
      </c>
      <c r="T152" s="240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1" t="s">
        <v>374</v>
      </c>
      <c r="AT152" s="241" t="s">
        <v>282</v>
      </c>
      <c r="AU152" s="241" t="s">
        <v>91</v>
      </c>
      <c r="AY152" s="19" t="s">
        <v>280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89</v>
      </c>
      <c r="BK152" s="242">
        <f>ROUND(I152*H152,2)</f>
        <v>0</v>
      </c>
      <c r="BL152" s="19" t="s">
        <v>374</v>
      </c>
      <c r="BM152" s="241" t="s">
        <v>1639</v>
      </c>
    </row>
    <row r="153" s="2" customFormat="1" ht="16.5" customHeight="1">
      <c r="A153" s="41"/>
      <c r="B153" s="42"/>
      <c r="C153" s="230" t="s">
        <v>566</v>
      </c>
      <c r="D153" s="230" t="s">
        <v>282</v>
      </c>
      <c r="E153" s="231" t="s">
        <v>1640</v>
      </c>
      <c r="F153" s="232" t="s">
        <v>1641</v>
      </c>
      <c r="G153" s="233" t="s">
        <v>976</v>
      </c>
      <c r="H153" s="234">
        <v>2</v>
      </c>
      <c r="I153" s="235"/>
      <c r="J153" s="236">
        <f>ROUND(I153*H153,2)</f>
        <v>0</v>
      </c>
      <c r="K153" s="232" t="s">
        <v>285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0.0018400000000000001</v>
      </c>
      <c r="R153" s="239">
        <f>Q153*H153</f>
        <v>0.0036800000000000001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374</v>
      </c>
      <c r="AT153" s="241" t="s">
        <v>282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374</v>
      </c>
      <c r="BM153" s="241" t="s">
        <v>1642</v>
      </c>
    </row>
    <row r="154" s="2" customFormat="1" ht="24" customHeight="1">
      <c r="A154" s="41"/>
      <c r="B154" s="42"/>
      <c r="C154" s="230" t="s">
        <v>571</v>
      </c>
      <c r="D154" s="230" t="s">
        <v>282</v>
      </c>
      <c r="E154" s="231" t="s">
        <v>1643</v>
      </c>
      <c r="F154" s="232" t="s">
        <v>1644</v>
      </c>
      <c r="G154" s="233" t="s">
        <v>431</v>
      </c>
      <c r="H154" s="234">
        <v>1</v>
      </c>
      <c r="I154" s="235"/>
      <c r="J154" s="236">
        <f>ROUND(I154*H154,2)</f>
        <v>0</v>
      </c>
      <c r="K154" s="232" t="s">
        <v>285</v>
      </c>
      <c r="L154" s="47"/>
      <c r="M154" s="237" t="s">
        <v>44</v>
      </c>
      <c r="N154" s="238" t="s">
        <v>53</v>
      </c>
      <c r="O154" s="87"/>
      <c r="P154" s="239">
        <f>O154*H154</f>
        <v>0</v>
      </c>
      <c r="Q154" s="239">
        <v>0.00016000000000000001</v>
      </c>
      <c r="R154" s="239">
        <f>Q154*H154</f>
        <v>0.00016000000000000001</v>
      </c>
      <c r="S154" s="239">
        <v>0</v>
      </c>
      <c r="T154" s="24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374</v>
      </c>
      <c r="AT154" s="241" t="s">
        <v>282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374</v>
      </c>
      <c r="BM154" s="241" t="s">
        <v>1645</v>
      </c>
    </row>
    <row r="155" s="2" customFormat="1" ht="24" customHeight="1">
      <c r="A155" s="41"/>
      <c r="B155" s="42"/>
      <c r="C155" s="266" t="s">
        <v>576</v>
      </c>
      <c r="D155" s="266" t="s">
        <v>329</v>
      </c>
      <c r="E155" s="267" t="s">
        <v>1646</v>
      </c>
      <c r="F155" s="268" t="s">
        <v>1647</v>
      </c>
      <c r="G155" s="269" t="s">
        <v>431</v>
      </c>
      <c r="H155" s="270">
        <v>1</v>
      </c>
      <c r="I155" s="271"/>
      <c r="J155" s="272">
        <f>ROUND(I155*H155,2)</f>
        <v>0</v>
      </c>
      <c r="K155" s="268" t="s">
        <v>44</v>
      </c>
      <c r="L155" s="273"/>
      <c r="M155" s="274" t="s">
        <v>44</v>
      </c>
      <c r="N155" s="275" t="s">
        <v>53</v>
      </c>
      <c r="O155" s="87"/>
      <c r="P155" s="239">
        <f>O155*H155</f>
        <v>0</v>
      </c>
      <c r="Q155" s="239">
        <v>0.00199</v>
      </c>
      <c r="R155" s="239">
        <f>Q155*H155</f>
        <v>0.00199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455</v>
      </c>
      <c r="AT155" s="241" t="s">
        <v>329</v>
      </c>
      <c r="AU155" s="241" t="s">
        <v>91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374</v>
      </c>
      <c r="BM155" s="241" t="s">
        <v>1648</v>
      </c>
    </row>
    <row r="156" s="2" customFormat="1" ht="24" customHeight="1">
      <c r="A156" s="41"/>
      <c r="B156" s="42"/>
      <c r="C156" s="230" t="s">
        <v>581</v>
      </c>
      <c r="D156" s="230" t="s">
        <v>282</v>
      </c>
      <c r="E156" s="231" t="s">
        <v>1649</v>
      </c>
      <c r="F156" s="232" t="s">
        <v>1650</v>
      </c>
      <c r="G156" s="233" t="s">
        <v>431</v>
      </c>
      <c r="H156" s="234">
        <v>3</v>
      </c>
      <c r="I156" s="235"/>
      <c r="J156" s="236">
        <f>ROUND(I156*H156,2)</f>
        <v>0</v>
      </c>
      <c r="K156" s="232" t="s">
        <v>285</v>
      </c>
      <c r="L156" s="47"/>
      <c r="M156" s="237" t="s">
        <v>44</v>
      </c>
      <c r="N156" s="238" t="s">
        <v>53</v>
      </c>
      <c r="O156" s="87"/>
      <c r="P156" s="239">
        <f>O156*H156</f>
        <v>0</v>
      </c>
      <c r="Q156" s="239">
        <v>0.00023000000000000001</v>
      </c>
      <c r="R156" s="239">
        <f>Q156*H156</f>
        <v>0.00069000000000000008</v>
      </c>
      <c r="S156" s="239">
        <v>0</v>
      </c>
      <c r="T156" s="240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1" t="s">
        <v>374</v>
      </c>
      <c r="AT156" s="241" t="s">
        <v>282</v>
      </c>
      <c r="AU156" s="241" t="s">
        <v>91</v>
      </c>
      <c r="AY156" s="19" t="s">
        <v>280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89</v>
      </c>
      <c r="BK156" s="242">
        <f>ROUND(I156*H156,2)</f>
        <v>0</v>
      </c>
      <c r="BL156" s="19" t="s">
        <v>374</v>
      </c>
      <c r="BM156" s="241" t="s">
        <v>1651</v>
      </c>
    </row>
    <row r="157" s="2" customFormat="1" ht="24" customHeight="1">
      <c r="A157" s="41"/>
      <c r="B157" s="42"/>
      <c r="C157" s="230" t="s">
        <v>586</v>
      </c>
      <c r="D157" s="230" t="s">
        <v>282</v>
      </c>
      <c r="E157" s="231" t="s">
        <v>1652</v>
      </c>
      <c r="F157" s="232" t="s">
        <v>1653</v>
      </c>
      <c r="G157" s="233" t="s">
        <v>431</v>
      </c>
      <c r="H157" s="234">
        <v>3</v>
      </c>
      <c r="I157" s="235"/>
      <c r="J157" s="236">
        <f>ROUND(I157*H157,2)</f>
        <v>0</v>
      </c>
      <c r="K157" s="232" t="s">
        <v>285</v>
      </c>
      <c r="L157" s="47"/>
      <c r="M157" s="237" t="s">
        <v>44</v>
      </c>
      <c r="N157" s="238" t="s">
        <v>53</v>
      </c>
      <c r="O157" s="87"/>
      <c r="P157" s="239">
        <f>O157*H157</f>
        <v>0</v>
      </c>
      <c r="Q157" s="239">
        <v>0.00027999999999999998</v>
      </c>
      <c r="R157" s="239">
        <f>Q157*H157</f>
        <v>0.00083999999999999993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374</v>
      </c>
      <c r="AT157" s="241" t="s">
        <v>282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374</v>
      </c>
      <c r="BM157" s="241" t="s">
        <v>1654</v>
      </c>
    </row>
    <row r="158" s="2" customFormat="1" ht="36" customHeight="1">
      <c r="A158" s="41"/>
      <c r="B158" s="42"/>
      <c r="C158" s="230" t="s">
        <v>594</v>
      </c>
      <c r="D158" s="230" t="s">
        <v>282</v>
      </c>
      <c r="E158" s="231" t="s">
        <v>1655</v>
      </c>
      <c r="F158" s="232" t="s">
        <v>1656</v>
      </c>
      <c r="G158" s="233" t="s">
        <v>763</v>
      </c>
      <c r="H158" s="300"/>
      <c r="I158" s="235"/>
      <c r="J158" s="236">
        <f>ROUND(I158*H158,2)</f>
        <v>0</v>
      </c>
      <c r="K158" s="232" t="s">
        <v>285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374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374</v>
      </c>
      <c r="BM158" s="241" t="s">
        <v>1657</v>
      </c>
    </row>
    <row r="159" s="12" customFormat="1" ht="22.8" customHeight="1">
      <c r="A159" s="12"/>
      <c r="B159" s="214"/>
      <c r="C159" s="215"/>
      <c r="D159" s="216" t="s">
        <v>81</v>
      </c>
      <c r="E159" s="228" t="s">
        <v>1658</v>
      </c>
      <c r="F159" s="228" t="s">
        <v>1659</v>
      </c>
      <c r="G159" s="215"/>
      <c r="H159" s="215"/>
      <c r="I159" s="218"/>
      <c r="J159" s="229">
        <f>BK159</f>
        <v>0</v>
      </c>
      <c r="K159" s="215"/>
      <c r="L159" s="220"/>
      <c r="M159" s="221"/>
      <c r="N159" s="222"/>
      <c r="O159" s="222"/>
      <c r="P159" s="223">
        <f>SUM(P160:P162)</f>
        <v>0</v>
      </c>
      <c r="Q159" s="222"/>
      <c r="R159" s="223">
        <f>SUM(R160:R162)</f>
        <v>0.073599999999999999</v>
      </c>
      <c r="S159" s="222"/>
      <c r="T159" s="224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5" t="s">
        <v>91</v>
      </c>
      <c r="AT159" s="226" t="s">
        <v>81</v>
      </c>
      <c r="AU159" s="226" t="s">
        <v>89</v>
      </c>
      <c r="AY159" s="225" t="s">
        <v>280</v>
      </c>
      <c r="BK159" s="227">
        <f>SUM(BK160:BK162)</f>
        <v>0</v>
      </c>
    </row>
    <row r="160" s="2" customFormat="1" ht="36" customHeight="1">
      <c r="A160" s="41"/>
      <c r="B160" s="42"/>
      <c r="C160" s="230" t="s">
        <v>598</v>
      </c>
      <c r="D160" s="230" t="s">
        <v>282</v>
      </c>
      <c r="E160" s="231" t="s">
        <v>1660</v>
      </c>
      <c r="F160" s="232" t="s">
        <v>1661</v>
      </c>
      <c r="G160" s="233" t="s">
        <v>976</v>
      </c>
      <c r="H160" s="234">
        <v>3</v>
      </c>
      <c r="I160" s="235"/>
      <c r="J160" s="236">
        <f>ROUND(I160*H160,2)</f>
        <v>0</v>
      </c>
      <c r="K160" s="232" t="s">
        <v>285</v>
      </c>
      <c r="L160" s="47"/>
      <c r="M160" s="237" t="s">
        <v>44</v>
      </c>
      <c r="N160" s="238" t="s">
        <v>53</v>
      </c>
      <c r="O160" s="87"/>
      <c r="P160" s="239">
        <f>O160*H160</f>
        <v>0</v>
      </c>
      <c r="Q160" s="239">
        <v>0.01865</v>
      </c>
      <c r="R160" s="239">
        <f>Q160*H160</f>
        <v>0.05595</v>
      </c>
      <c r="S160" s="239">
        <v>0</v>
      </c>
      <c r="T160" s="240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374</v>
      </c>
      <c r="AT160" s="241" t="s">
        <v>282</v>
      </c>
      <c r="AU160" s="241" t="s">
        <v>91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374</v>
      </c>
      <c r="BM160" s="241" t="s">
        <v>1662</v>
      </c>
    </row>
    <row r="161" s="2" customFormat="1" ht="48" customHeight="1">
      <c r="A161" s="41"/>
      <c r="B161" s="42"/>
      <c r="C161" s="230" t="s">
        <v>604</v>
      </c>
      <c r="D161" s="230" t="s">
        <v>282</v>
      </c>
      <c r="E161" s="231" t="s">
        <v>1663</v>
      </c>
      <c r="F161" s="232" t="s">
        <v>1664</v>
      </c>
      <c r="G161" s="233" t="s">
        <v>976</v>
      </c>
      <c r="H161" s="234">
        <v>1</v>
      </c>
      <c r="I161" s="235"/>
      <c r="J161" s="236">
        <f>ROUND(I161*H161,2)</f>
        <v>0</v>
      </c>
      <c r="K161" s="232" t="s">
        <v>285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0.017649999999999999</v>
      </c>
      <c r="R161" s="239">
        <f>Q161*H161</f>
        <v>0.017649999999999999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374</v>
      </c>
      <c r="AT161" s="241" t="s">
        <v>282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374</v>
      </c>
      <c r="BM161" s="241" t="s">
        <v>1665</v>
      </c>
    </row>
    <row r="162" s="2" customFormat="1" ht="36" customHeight="1">
      <c r="A162" s="41"/>
      <c r="B162" s="42"/>
      <c r="C162" s="230" t="s">
        <v>610</v>
      </c>
      <c r="D162" s="230" t="s">
        <v>282</v>
      </c>
      <c r="E162" s="231" t="s">
        <v>1666</v>
      </c>
      <c r="F162" s="232" t="s">
        <v>1667</v>
      </c>
      <c r="G162" s="233" t="s">
        <v>763</v>
      </c>
      <c r="H162" s="300"/>
      <c r="I162" s="235"/>
      <c r="J162" s="236">
        <f>ROUND(I162*H162,2)</f>
        <v>0</v>
      </c>
      <c r="K162" s="232" t="s">
        <v>285</v>
      </c>
      <c r="L162" s="47"/>
      <c r="M162" s="304" t="s">
        <v>44</v>
      </c>
      <c r="N162" s="305" t="s">
        <v>53</v>
      </c>
      <c r="O162" s="306"/>
      <c r="P162" s="307">
        <f>O162*H162</f>
        <v>0</v>
      </c>
      <c r="Q162" s="307">
        <v>0</v>
      </c>
      <c r="R162" s="307">
        <f>Q162*H162</f>
        <v>0</v>
      </c>
      <c r="S162" s="307">
        <v>0</v>
      </c>
      <c r="T162" s="308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374</v>
      </c>
      <c r="AT162" s="241" t="s">
        <v>282</v>
      </c>
      <c r="AU162" s="241" t="s">
        <v>91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374</v>
      </c>
      <c r="BM162" s="241" t="s">
        <v>1668</v>
      </c>
    </row>
    <row r="163" s="2" customFormat="1" ht="6.96" customHeight="1">
      <c r="A163" s="41"/>
      <c r="B163" s="62"/>
      <c r="C163" s="63"/>
      <c r="D163" s="63"/>
      <c r="E163" s="63"/>
      <c r="F163" s="63"/>
      <c r="G163" s="63"/>
      <c r="H163" s="63"/>
      <c r="I163" s="179"/>
      <c r="J163" s="63"/>
      <c r="K163" s="63"/>
      <c r="L163" s="47"/>
      <c r="M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</sheetData>
  <sheetProtection sheet="1" autoFilter="0" formatColumns="0" formatRows="0" objects="1" scenarios="1" spinCount="100000" saltValue="cKGBdYfmhWtZh/m9yfAMJZryQcG46qgkJlPbwNanvOLQ8lyENC+hqBPOEZCMOIr6MCxYxUhV/4TuUCXPmb1AnQ==" hashValue="qwH5AuYfNxJZrQMwWvGUdxvPfGdPaNgXunVkSGRXSGhsM5vtme9JMzpAsxJDzAIhaeegH91b3TPihFwzbg67Tw==" algorithmName="SHA-512" password="CC35"/>
  <autoFilter ref="C91:K1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224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1669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ROUND(J88,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ROUND((SUM(BE88:BE181)),  2)</f>
        <v>0</v>
      </c>
      <c r="G35" s="41"/>
      <c r="H35" s="41"/>
      <c r="I35" s="168">
        <v>0.20999999999999999</v>
      </c>
      <c r="J35" s="167">
        <f>ROUND(((SUM(BE88:BE181))*I35),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ROUND((SUM(BF88:BF181)),  2)</f>
        <v>0</v>
      </c>
      <c r="G36" s="41"/>
      <c r="H36" s="41"/>
      <c r="I36" s="168">
        <v>0.14999999999999999</v>
      </c>
      <c r="J36" s="167">
        <f>ROUND(((SUM(BF88:BF181))*I36),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ROUND((SUM(BG88:BG181)),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ROUND((SUM(BH88:BH181)),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ROUND((SUM(BI88:BI181)),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01d - Elektro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J88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1670</v>
      </c>
      <c r="E64" s="192"/>
      <c r="F64" s="192"/>
      <c r="G64" s="192"/>
      <c r="H64" s="192"/>
      <c r="I64" s="193"/>
      <c r="J64" s="194">
        <f>J89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1671</v>
      </c>
      <c r="E65" s="198"/>
      <c r="F65" s="198"/>
      <c r="G65" s="198"/>
      <c r="H65" s="198"/>
      <c r="I65" s="199"/>
      <c r="J65" s="200">
        <f>J90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1672</v>
      </c>
      <c r="E66" s="198"/>
      <c r="F66" s="198"/>
      <c r="G66" s="198"/>
      <c r="H66" s="198"/>
      <c r="I66" s="199"/>
      <c r="J66" s="200">
        <f>J131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1"/>
      <c r="B67" s="42"/>
      <c r="C67" s="43"/>
      <c r="D67" s="43"/>
      <c r="E67" s="43"/>
      <c r="F67" s="43"/>
      <c r="G67" s="43"/>
      <c r="H67" s="43"/>
      <c r="I67" s="150"/>
      <c r="J67" s="43"/>
      <c r="K67" s="43"/>
      <c r="L67" s="15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="2" customFormat="1" ht="6.96" customHeight="1">
      <c r="A68" s="41"/>
      <c r="B68" s="62"/>
      <c r="C68" s="63"/>
      <c r="D68" s="63"/>
      <c r="E68" s="63"/>
      <c r="F68" s="63"/>
      <c r="G68" s="63"/>
      <c r="H68" s="63"/>
      <c r="I68" s="179"/>
      <c r="J68" s="63"/>
      <c r="K68" s="6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="2" customFormat="1" ht="6.96" customHeight="1">
      <c r="A72" s="41"/>
      <c r="B72" s="64"/>
      <c r="C72" s="65"/>
      <c r="D72" s="65"/>
      <c r="E72" s="65"/>
      <c r="F72" s="65"/>
      <c r="G72" s="65"/>
      <c r="H72" s="65"/>
      <c r="I72" s="182"/>
      <c r="J72" s="65"/>
      <c r="K72" s="65"/>
      <c r="L72" s="15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="2" customFormat="1" ht="24.96" customHeight="1">
      <c r="A73" s="41"/>
      <c r="B73" s="42"/>
      <c r="C73" s="25" t="s">
        <v>265</v>
      </c>
      <c r="D73" s="43"/>
      <c r="E73" s="43"/>
      <c r="F73" s="43"/>
      <c r="G73" s="43"/>
      <c r="H73" s="43"/>
      <c r="I73" s="150"/>
      <c r="J73" s="43"/>
      <c r="K73" s="43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6.96" customHeight="1">
      <c r="A74" s="41"/>
      <c r="B74" s="42"/>
      <c r="C74" s="43"/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6.5" customHeight="1">
      <c r="A76" s="41"/>
      <c r="B76" s="42"/>
      <c r="C76" s="43"/>
      <c r="D76" s="43"/>
      <c r="E76" s="183" t="str">
        <f>E7</f>
        <v>Revitalizace Jižního náměstí</v>
      </c>
      <c r="F76" s="34"/>
      <c r="G76" s="34"/>
      <c r="H76" s="34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1" customFormat="1" ht="12" customHeight="1">
      <c r="B77" s="23"/>
      <c r="C77" s="34" t="s">
        <v>220</v>
      </c>
      <c r="D77" s="24"/>
      <c r="E77" s="24"/>
      <c r="F77" s="24"/>
      <c r="G77" s="24"/>
      <c r="H77" s="24"/>
      <c r="I77" s="141"/>
      <c r="J77" s="24"/>
      <c r="K77" s="24"/>
      <c r="L77" s="22"/>
    </row>
    <row r="78" s="2" customFormat="1" ht="16.5" customHeight="1">
      <c r="A78" s="41"/>
      <c r="B78" s="42"/>
      <c r="C78" s="43"/>
      <c r="D78" s="43"/>
      <c r="E78" s="183" t="s">
        <v>224</v>
      </c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2" customHeight="1">
      <c r="A79" s="41"/>
      <c r="B79" s="42"/>
      <c r="C79" s="34" t="s">
        <v>228</v>
      </c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6.5" customHeight="1">
      <c r="A80" s="41"/>
      <c r="B80" s="42"/>
      <c r="C80" s="43"/>
      <c r="D80" s="43"/>
      <c r="E80" s="72" t="str">
        <f>E11</f>
        <v>01d - Elektro</v>
      </c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6.96" customHeight="1">
      <c r="A81" s="41"/>
      <c r="B81" s="42"/>
      <c r="C81" s="43"/>
      <c r="D81" s="43"/>
      <c r="E81" s="43"/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12" customHeight="1">
      <c r="A82" s="41"/>
      <c r="B82" s="42"/>
      <c r="C82" s="34" t="s">
        <v>22</v>
      </c>
      <c r="D82" s="43"/>
      <c r="E82" s="43"/>
      <c r="F82" s="29" t="str">
        <f>F14</f>
        <v>Praha 14</v>
      </c>
      <c r="G82" s="43"/>
      <c r="H82" s="43"/>
      <c r="I82" s="153" t="s">
        <v>24</v>
      </c>
      <c r="J82" s="75" t="str">
        <f>IF(J14="","",J14)</f>
        <v>17. 10. 2019</v>
      </c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6.96" customHeight="1">
      <c r="A83" s="41"/>
      <c r="B83" s="42"/>
      <c r="C83" s="43"/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27.9" customHeight="1">
      <c r="A84" s="41"/>
      <c r="B84" s="42"/>
      <c r="C84" s="34" t="s">
        <v>30</v>
      </c>
      <c r="D84" s="43"/>
      <c r="E84" s="43"/>
      <c r="F84" s="29" t="str">
        <f>E17</f>
        <v>TSK hl. m. Prahy a.s.</v>
      </c>
      <c r="G84" s="43"/>
      <c r="H84" s="43"/>
      <c r="I84" s="153" t="s">
        <v>38</v>
      </c>
      <c r="J84" s="39" t="str">
        <f>E23</f>
        <v>d plus projektová a inženýrská a.s.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5.15" customHeight="1">
      <c r="A85" s="41"/>
      <c r="B85" s="42"/>
      <c r="C85" s="34" t="s">
        <v>36</v>
      </c>
      <c r="D85" s="43"/>
      <c r="E85" s="43"/>
      <c r="F85" s="29" t="str">
        <f>IF(E20="","",E20)</f>
        <v>Vyplň údaj</v>
      </c>
      <c r="G85" s="43"/>
      <c r="H85" s="43"/>
      <c r="I85" s="153" t="s">
        <v>43</v>
      </c>
      <c r="J85" s="39" t="str">
        <f>E26</f>
        <v xml:space="preserve"> 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0.32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1" customFormat="1" ht="29.28" customHeight="1">
      <c r="A87" s="202"/>
      <c r="B87" s="203"/>
      <c r="C87" s="204" t="s">
        <v>266</v>
      </c>
      <c r="D87" s="205" t="s">
        <v>67</v>
      </c>
      <c r="E87" s="205" t="s">
        <v>63</v>
      </c>
      <c r="F87" s="205" t="s">
        <v>64</v>
      </c>
      <c r="G87" s="205" t="s">
        <v>267</v>
      </c>
      <c r="H87" s="205" t="s">
        <v>268</v>
      </c>
      <c r="I87" s="206" t="s">
        <v>269</v>
      </c>
      <c r="J87" s="205" t="s">
        <v>239</v>
      </c>
      <c r="K87" s="207" t="s">
        <v>270</v>
      </c>
      <c r="L87" s="208"/>
      <c r="M87" s="95" t="s">
        <v>44</v>
      </c>
      <c r="N87" s="96" t="s">
        <v>52</v>
      </c>
      <c r="O87" s="96" t="s">
        <v>271</v>
      </c>
      <c r="P87" s="96" t="s">
        <v>272</v>
      </c>
      <c r="Q87" s="96" t="s">
        <v>273</v>
      </c>
      <c r="R87" s="96" t="s">
        <v>274</v>
      </c>
      <c r="S87" s="96" t="s">
        <v>275</v>
      </c>
      <c r="T87" s="97" t="s">
        <v>276</v>
      </c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</row>
    <row r="88" s="2" customFormat="1" ht="22.8" customHeight="1">
      <c r="A88" s="41"/>
      <c r="B88" s="42"/>
      <c r="C88" s="102" t="s">
        <v>277</v>
      </c>
      <c r="D88" s="43"/>
      <c r="E88" s="43"/>
      <c r="F88" s="43"/>
      <c r="G88" s="43"/>
      <c r="H88" s="43"/>
      <c r="I88" s="150"/>
      <c r="J88" s="209">
        <f>BK88</f>
        <v>0</v>
      </c>
      <c r="K88" s="43"/>
      <c r="L88" s="47"/>
      <c r="M88" s="98"/>
      <c r="N88" s="210"/>
      <c r="O88" s="99"/>
      <c r="P88" s="211">
        <f>P89</f>
        <v>0</v>
      </c>
      <c r="Q88" s="99"/>
      <c r="R88" s="211">
        <f>R89</f>
        <v>0</v>
      </c>
      <c r="S88" s="99"/>
      <c r="T88" s="212">
        <f>T89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240</v>
      </c>
      <c r="BK88" s="213">
        <f>BK89</f>
        <v>0</v>
      </c>
    </row>
    <row r="89" s="12" customFormat="1" ht="25.92" customHeight="1">
      <c r="A89" s="12"/>
      <c r="B89" s="214"/>
      <c r="C89" s="215"/>
      <c r="D89" s="216" t="s">
        <v>81</v>
      </c>
      <c r="E89" s="217" t="s">
        <v>329</v>
      </c>
      <c r="F89" s="217" t="s">
        <v>329</v>
      </c>
      <c r="G89" s="215"/>
      <c r="H89" s="215"/>
      <c r="I89" s="218"/>
      <c r="J89" s="219">
        <f>BK89</f>
        <v>0</v>
      </c>
      <c r="K89" s="215"/>
      <c r="L89" s="220"/>
      <c r="M89" s="221"/>
      <c r="N89" s="222"/>
      <c r="O89" s="222"/>
      <c r="P89" s="223">
        <f>P90+P131</f>
        <v>0</v>
      </c>
      <c r="Q89" s="222"/>
      <c r="R89" s="223">
        <f>R90+R131</f>
        <v>0</v>
      </c>
      <c r="S89" s="222"/>
      <c r="T89" s="224">
        <f>T90+T131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297</v>
      </c>
      <c r="AT89" s="226" t="s">
        <v>81</v>
      </c>
      <c r="AU89" s="226" t="s">
        <v>82</v>
      </c>
      <c r="AY89" s="225" t="s">
        <v>280</v>
      </c>
      <c r="BK89" s="227">
        <f>BK90+BK131</f>
        <v>0</v>
      </c>
    </row>
    <row r="90" s="12" customFormat="1" ht="22.8" customHeight="1">
      <c r="A90" s="12"/>
      <c r="B90" s="214"/>
      <c r="C90" s="215"/>
      <c r="D90" s="216" t="s">
        <v>81</v>
      </c>
      <c r="E90" s="228" t="s">
        <v>1673</v>
      </c>
      <c r="F90" s="228" t="s">
        <v>1674</v>
      </c>
      <c r="G90" s="215"/>
      <c r="H90" s="215"/>
      <c r="I90" s="218"/>
      <c r="J90" s="229">
        <f>BK90</f>
        <v>0</v>
      </c>
      <c r="K90" s="215"/>
      <c r="L90" s="220"/>
      <c r="M90" s="221"/>
      <c r="N90" s="222"/>
      <c r="O90" s="222"/>
      <c r="P90" s="223">
        <f>SUM(P91:P130)</f>
        <v>0</v>
      </c>
      <c r="Q90" s="222"/>
      <c r="R90" s="223">
        <f>SUM(R91:R130)</f>
        <v>0</v>
      </c>
      <c r="S90" s="222"/>
      <c r="T90" s="224">
        <f>SUM(T91:T130)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297</v>
      </c>
      <c r="AT90" s="226" t="s">
        <v>81</v>
      </c>
      <c r="AU90" s="226" t="s">
        <v>89</v>
      </c>
      <c r="AY90" s="225" t="s">
        <v>280</v>
      </c>
      <c r="BK90" s="227">
        <f>SUM(BK91:BK130)</f>
        <v>0</v>
      </c>
    </row>
    <row r="91" s="2" customFormat="1" ht="16.5" customHeight="1">
      <c r="A91" s="41"/>
      <c r="B91" s="42"/>
      <c r="C91" s="230" t="s">
        <v>89</v>
      </c>
      <c r="D91" s="230" t="s">
        <v>282</v>
      </c>
      <c r="E91" s="231" t="s">
        <v>1675</v>
      </c>
      <c r="F91" s="232" t="s">
        <v>1676</v>
      </c>
      <c r="G91" s="233" t="s">
        <v>1677</v>
      </c>
      <c r="H91" s="234">
        <v>1</v>
      </c>
      <c r="I91" s="235"/>
      <c r="J91" s="236">
        <f>ROUND(I91*H91,2)</f>
        <v>0</v>
      </c>
      <c r="K91" s="232" t="s">
        <v>44</v>
      </c>
      <c r="L91" s="47"/>
      <c r="M91" s="237" t="s">
        <v>44</v>
      </c>
      <c r="N91" s="238" t="s">
        <v>53</v>
      </c>
      <c r="O91" s="87"/>
      <c r="P91" s="239">
        <f>O91*H91</f>
        <v>0</v>
      </c>
      <c r="Q91" s="239">
        <v>0</v>
      </c>
      <c r="R91" s="239">
        <f>Q91*H91</f>
        <v>0</v>
      </c>
      <c r="S91" s="239">
        <v>0</v>
      </c>
      <c r="T91" s="240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41" t="s">
        <v>236</v>
      </c>
      <c r="AT91" s="241" t="s">
        <v>282</v>
      </c>
      <c r="AU91" s="241" t="s">
        <v>91</v>
      </c>
      <c r="AY91" s="19" t="s">
        <v>280</v>
      </c>
      <c r="BE91" s="242">
        <f>IF(N91="základní",J91,0)</f>
        <v>0</v>
      </c>
      <c r="BF91" s="242">
        <f>IF(N91="snížená",J91,0)</f>
        <v>0</v>
      </c>
      <c r="BG91" s="242">
        <f>IF(N91="zákl. přenesená",J91,0)</f>
        <v>0</v>
      </c>
      <c r="BH91" s="242">
        <f>IF(N91="sníž. přenesená",J91,0)</f>
        <v>0</v>
      </c>
      <c r="BI91" s="242">
        <f>IF(N91="nulová",J91,0)</f>
        <v>0</v>
      </c>
      <c r="BJ91" s="19" t="s">
        <v>89</v>
      </c>
      <c r="BK91" s="242">
        <f>ROUND(I91*H91,2)</f>
        <v>0</v>
      </c>
      <c r="BL91" s="19" t="s">
        <v>236</v>
      </c>
      <c r="BM91" s="241" t="s">
        <v>91</v>
      </c>
    </row>
    <row r="92" s="2" customFormat="1" ht="16.5" customHeight="1">
      <c r="A92" s="41"/>
      <c r="B92" s="42"/>
      <c r="C92" s="230" t="s">
        <v>91</v>
      </c>
      <c r="D92" s="230" t="s">
        <v>282</v>
      </c>
      <c r="E92" s="231" t="s">
        <v>1678</v>
      </c>
      <c r="F92" s="232" t="s">
        <v>1679</v>
      </c>
      <c r="G92" s="233" t="s">
        <v>1677</v>
      </c>
      <c r="H92" s="234">
        <v>1</v>
      </c>
      <c r="I92" s="235"/>
      <c r="J92" s="236">
        <f>ROUND(I92*H92,2)</f>
        <v>0</v>
      </c>
      <c r="K92" s="232" t="s">
        <v>44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236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236</v>
      </c>
      <c r="BM92" s="241" t="s">
        <v>286</v>
      </c>
    </row>
    <row r="93" s="2" customFormat="1" ht="16.5" customHeight="1">
      <c r="A93" s="41"/>
      <c r="B93" s="42"/>
      <c r="C93" s="230" t="s">
        <v>297</v>
      </c>
      <c r="D93" s="230" t="s">
        <v>282</v>
      </c>
      <c r="E93" s="231" t="s">
        <v>1680</v>
      </c>
      <c r="F93" s="232" t="s">
        <v>1681</v>
      </c>
      <c r="G93" s="233" t="s">
        <v>1677</v>
      </c>
      <c r="H93" s="234">
        <v>1</v>
      </c>
      <c r="I93" s="235"/>
      <c r="J93" s="236">
        <f>ROUND(I93*H93,2)</f>
        <v>0</v>
      </c>
      <c r="K93" s="232" t="s">
        <v>44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236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236</v>
      </c>
      <c r="BM93" s="241" t="s">
        <v>311</v>
      </c>
    </row>
    <row r="94" s="2" customFormat="1" ht="16.5" customHeight="1">
      <c r="A94" s="41"/>
      <c r="B94" s="42"/>
      <c r="C94" s="230" t="s">
        <v>286</v>
      </c>
      <c r="D94" s="230" t="s">
        <v>282</v>
      </c>
      <c r="E94" s="231" t="s">
        <v>1682</v>
      </c>
      <c r="F94" s="232" t="s">
        <v>1683</v>
      </c>
      <c r="G94" s="233" t="s">
        <v>1677</v>
      </c>
      <c r="H94" s="234">
        <v>1</v>
      </c>
      <c r="I94" s="235"/>
      <c r="J94" s="236">
        <f>ROUND(I94*H94,2)</f>
        <v>0</v>
      </c>
      <c r="K94" s="232" t="s">
        <v>44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236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236</v>
      </c>
      <c r="BM94" s="241" t="s">
        <v>323</v>
      </c>
    </row>
    <row r="95" s="2" customFormat="1" ht="16.5" customHeight="1">
      <c r="A95" s="41"/>
      <c r="B95" s="42"/>
      <c r="C95" s="230" t="s">
        <v>307</v>
      </c>
      <c r="D95" s="230" t="s">
        <v>282</v>
      </c>
      <c r="E95" s="231" t="s">
        <v>1684</v>
      </c>
      <c r="F95" s="232" t="s">
        <v>1685</v>
      </c>
      <c r="G95" s="233" t="s">
        <v>218</v>
      </c>
      <c r="H95" s="234">
        <v>20</v>
      </c>
      <c r="I95" s="235"/>
      <c r="J95" s="236">
        <f>ROUND(I95*H95,2)</f>
        <v>0</v>
      </c>
      <c r="K95" s="232" t="s">
        <v>44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236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236</v>
      </c>
      <c r="BM95" s="241" t="s">
        <v>335</v>
      </c>
    </row>
    <row r="96" s="2" customFormat="1" ht="16.5" customHeight="1">
      <c r="A96" s="41"/>
      <c r="B96" s="42"/>
      <c r="C96" s="230" t="s">
        <v>311</v>
      </c>
      <c r="D96" s="230" t="s">
        <v>282</v>
      </c>
      <c r="E96" s="231" t="s">
        <v>1686</v>
      </c>
      <c r="F96" s="232" t="s">
        <v>1687</v>
      </c>
      <c r="G96" s="233" t="s">
        <v>218</v>
      </c>
      <c r="H96" s="234">
        <v>30</v>
      </c>
      <c r="I96" s="235"/>
      <c r="J96" s="236">
        <f>ROUND(I96*H96,2)</f>
        <v>0</v>
      </c>
      <c r="K96" s="232" t="s">
        <v>44</v>
      </c>
      <c r="L96" s="47"/>
      <c r="M96" s="237" t="s">
        <v>44</v>
      </c>
      <c r="N96" s="238" t="s">
        <v>53</v>
      </c>
      <c r="O96" s="87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41" t="s">
        <v>236</v>
      </c>
      <c r="AT96" s="241" t="s">
        <v>282</v>
      </c>
      <c r="AU96" s="241" t="s">
        <v>91</v>
      </c>
      <c r="AY96" s="19" t="s">
        <v>280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9" t="s">
        <v>89</v>
      </c>
      <c r="BK96" s="242">
        <f>ROUND(I96*H96,2)</f>
        <v>0</v>
      </c>
      <c r="BL96" s="19" t="s">
        <v>236</v>
      </c>
      <c r="BM96" s="241" t="s">
        <v>347</v>
      </c>
    </row>
    <row r="97" s="2" customFormat="1" ht="16.5" customHeight="1">
      <c r="A97" s="41"/>
      <c r="B97" s="42"/>
      <c r="C97" s="230" t="s">
        <v>316</v>
      </c>
      <c r="D97" s="230" t="s">
        <v>282</v>
      </c>
      <c r="E97" s="231" t="s">
        <v>1688</v>
      </c>
      <c r="F97" s="232" t="s">
        <v>1689</v>
      </c>
      <c r="G97" s="233" t="s">
        <v>1677</v>
      </c>
      <c r="H97" s="234">
        <v>30</v>
      </c>
      <c r="I97" s="235"/>
      <c r="J97" s="236">
        <f>ROUND(I97*H97,2)</f>
        <v>0</v>
      </c>
      <c r="K97" s="232" t="s">
        <v>44</v>
      </c>
      <c r="L97" s="47"/>
      <c r="M97" s="237" t="s">
        <v>44</v>
      </c>
      <c r="N97" s="238" t="s">
        <v>53</v>
      </c>
      <c r="O97" s="87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41" t="s">
        <v>236</v>
      </c>
      <c r="AT97" s="241" t="s">
        <v>282</v>
      </c>
      <c r="AU97" s="241" t="s">
        <v>91</v>
      </c>
      <c r="AY97" s="19" t="s">
        <v>280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9" t="s">
        <v>89</v>
      </c>
      <c r="BK97" s="242">
        <f>ROUND(I97*H97,2)</f>
        <v>0</v>
      </c>
      <c r="BL97" s="19" t="s">
        <v>236</v>
      </c>
      <c r="BM97" s="241" t="s">
        <v>363</v>
      </c>
    </row>
    <row r="98" s="2" customFormat="1" ht="16.5" customHeight="1">
      <c r="A98" s="41"/>
      <c r="B98" s="42"/>
      <c r="C98" s="230" t="s">
        <v>323</v>
      </c>
      <c r="D98" s="230" t="s">
        <v>282</v>
      </c>
      <c r="E98" s="231" t="s">
        <v>1690</v>
      </c>
      <c r="F98" s="232" t="s">
        <v>1691</v>
      </c>
      <c r="G98" s="233" t="s">
        <v>1677</v>
      </c>
      <c r="H98" s="234">
        <v>5</v>
      </c>
      <c r="I98" s="235"/>
      <c r="J98" s="236">
        <f>ROUND(I98*H98,2)</f>
        <v>0</v>
      </c>
      <c r="K98" s="232" t="s">
        <v>44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236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236</v>
      </c>
      <c r="BM98" s="241" t="s">
        <v>374</v>
      </c>
    </row>
    <row r="99" s="2" customFormat="1" ht="16.5" customHeight="1">
      <c r="A99" s="41"/>
      <c r="B99" s="42"/>
      <c r="C99" s="230" t="s">
        <v>328</v>
      </c>
      <c r="D99" s="230" t="s">
        <v>282</v>
      </c>
      <c r="E99" s="231" t="s">
        <v>1692</v>
      </c>
      <c r="F99" s="232" t="s">
        <v>1693</v>
      </c>
      <c r="G99" s="233" t="s">
        <v>1677</v>
      </c>
      <c r="H99" s="234">
        <v>3</v>
      </c>
      <c r="I99" s="235"/>
      <c r="J99" s="236">
        <f>ROUND(I99*H99,2)</f>
        <v>0</v>
      </c>
      <c r="K99" s="232" t="s">
        <v>44</v>
      </c>
      <c r="L99" s="47"/>
      <c r="M99" s="237" t="s">
        <v>44</v>
      </c>
      <c r="N99" s="238" t="s">
        <v>53</v>
      </c>
      <c r="O99" s="87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41" t="s">
        <v>236</v>
      </c>
      <c r="AT99" s="241" t="s">
        <v>282</v>
      </c>
      <c r="AU99" s="241" t="s">
        <v>91</v>
      </c>
      <c r="AY99" s="19" t="s">
        <v>280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9" t="s">
        <v>89</v>
      </c>
      <c r="BK99" s="242">
        <f>ROUND(I99*H99,2)</f>
        <v>0</v>
      </c>
      <c r="BL99" s="19" t="s">
        <v>236</v>
      </c>
      <c r="BM99" s="241" t="s">
        <v>384</v>
      </c>
    </row>
    <row r="100" s="2" customFormat="1" ht="16.5" customHeight="1">
      <c r="A100" s="41"/>
      <c r="B100" s="42"/>
      <c r="C100" s="230" t="s">
        <v>335</v>
      </c>
      <c r="D100" s="230" t="s">
        <v>282</v>
      </c>
      <c r="E100" s="231" t="s">
        <v>1694</v>
      </c>
      <c r="F100" s="232" t="s">
        <v>1695</v>
      </c>
      <c r="G100" s="233" t="s">
        <v>1677</v>
      </c>
      <c r="H100" s="234">
        <v>60</v>
      </c>
      <c r="I100" s="235"/>
      <c r="J100" s="236">
        <f>ROUND(I100*H100,2)</f>
        <v>0</v>
      </c>
      <c r="K100" s="232" t="s">
        <v>44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236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236</v>
      </c>
      <c r="BM100" s="241" t="s">
        <v>394</v>
      </c>
    </row>
    <row r="101" s="2" customFormat="1" ht="16.5" customHeight="1">
      <c r="A101" s="41"/>
      <c r="B101" s="42"/>
      <c r="C101" s="230" t="s">
        <v>341</v>
      </c>
      <c r="D101" s="230" t="s">
        <v>282</v>
      </c>
      <c r="E101" s="231" t="s">
        <v>1696</v>
      </c>
      <c r="F101" s="232" t="s">
        <v>1697</v>
      </c>
      <c r="G101" s="233" t="s">
        <v>1677</v>
      </c>
      <c r="H101" s="234">
        <v>6</v>
      </c>
      <c r="I101" s="235"/>
      <c r="J101" s="236">
        <f>ROUND(I101*H101,2)</f>
        <v>0</v>
      </c>
      <c r="K101" s="232" t="s">
        <v>44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236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236</v>
      </c>
      <c r="BM101" s="241" t="s">
        <v>403</v>
      </c>
    </row>
    <row r="102" s="2" customFormat="1" ht="16.5" customHeight="1">
      <c r="A102" s="41"/>
      <c r="B102" s="42"/>
      <c r="C102" s="230" t="s">
        <v>347</v>
      </c>
      <c r="D102" s="230" t="s">
        <v>282</v>
      </c>
      <c r="E102" s="231" t="s">
        <v>1698</v>
      </c>
      <c r="F102" s="232" t="s">
        <v>1699</v>
      </c>
      <c r="G102" s="233" t="s">
        <v>1677</v>
      </c>
      <c r="H102" s="234">
        <v>25</v>
      </c>
      <c r="I102" s="235"/>
      <c r="J102" s="236">
        <f>ROUND(I102*H102,2)</f>
        <v>0</v>
      </c>
      <c r="K102" s="232" t="s">
        <v>44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236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236</v>
      </c>
      <c r="BM102" s="241" t="s">
        <v>415</v>
      </c>
    </row>
    <row r="103" s="2" customFormat="1" ht="16.5" customHeight="1">
      <c r="A103" s="41"/>
      <c r="B103" s="42"/>
      <c r="C103" s="230" t="s">
        <v>356</v>
      </c>
      <c r="D103" s="230" t="s">
        <v>282</v>
      </c>
      <c r="E103" s="231" t="s">
        <v>1700</v>
      </c>
      <c r="F103" s="232" t="s">
        <v>1701</v>
      </c>
      <c r="G103" s="233" t="s">
        <v>1677</v>
      </c>
      <c r="H103" s="234">
        <v>9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236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236</v>
      </c>
      <c r="BM103" s="241" t="s">
        <v>428</v>
      </c>
    </row>
    <row r="104" s="2" customFormat="1" ht="16.5" customHeight="1">
      <c r="A104" s="41"/>
      <c r="B104" s="42"/>
      <c r="C104" s="230" t="s">
        <v>363</v>
      </c>
      <c r="D104" s="230" t="s">
        <v>282</v>
      </c>
      <c r="E104" s="231" t="s">
        <v>1702</v>
      </c>
      <c r="F104" s="232" t="s">
        <v>1703</v>
      </c>
      <c r="G104" s="233" t="s">
        <v>1677</v>
      </c>
      <c r="H104" s="234">
        <v>2</v>
      </c>
      <c r="I104" s="235"/>
      <c r="J104" s="236">
        <f>ROUND(I104*H104,2)</f>
        <v>0</v>
      </c>
      <c r="K104" s="232" t="s">
        <v>44</v>
      </c>
      <c r="L104" s="47"/>
      <c r="M104" s="237" t="s">
        <v>44</v>
      </c>
      <c r="N104" s="238" t="s">
        <v>53</v>
      </c>
      <c r="O104" s="87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41" t="s">
        <v>236</v>
      </c>
      <c r="AT104" s="241" t="s">
        <v>282</v>
      </c>
      <c r="AU104" s="241" t="s">
        <v>91</v>
      </c>
      <c r="AY104" s="19" t="s">
        <v>280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9" t="s">
        <v>89</v>
      </c>
      <c r="BK104" s="242">
        <f>ROUND(I104*H104,2)</f>
        <v>0</v>
      </c>
      <c r="BL104" s="19" t="s">
        <v>236</v>
      </c>
      <c r="BM104" s="241" t="s">
        <v>437</v>
      </c>
    </row>
    <row r="105" s="2" customFormat="1" ht="16.5" customHeight="1">
      <c r="A105" s="41"/>
      <c r="B105" s="42"/>
      <c r="C105" s="230" t="s">
        <v>8</v>
      </c>
      <c r="D105" s="230" t="s">
        <v>282</v>
      </c>
      <c r="E105" s="231" t="s">
        <v>1704</v>
      </c>
      <c r="F105" s="232" t="s">
        <v>1705</v>
      </c>
      <c r="G105" s="233" t="s">
        <v>1677</v>
      </c>
      <c r="H105" s="234">
        <v>5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236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236</v>
      </c>
      <c r="BM105" s="241" t="s">
        <v>445</v>
      </c>
    </row>
    <row r="106" s="2" customFormat="1" ht="16.5" customHeight="1">
      <c r="A106" s="41"/>
      <c r="B106" s="42"/>
      <c r="C106" s="230" t="s">
        <v>374</v>
      </c>
      <c r="D106" s="230" t="s">
        <v>282</v>
      </c>
      <c r="E106" s="231" t="s">
        <v>1706</v>
      </c>
      <c r="F106" s="232" t="s">
        <v>1707</v>
      </c>
      <c r="G106" s="233" t="s">
        <v>1677</v>
      </c>
      <c r="H106" s="234">
        <v>5</v>
      </c>
      <c r="I106" s="235"/>
      <c r="J106" s="236">
        <f>ROUND(I106*H106,2)</f>
        <v>0</v>
      </c>
      <c r="K106" s="232" t="s">
        <v>44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236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236</v>
      </c>
      <c r="BM106" s="241" t="s">
        <v>455</v>
      </c>
    </row>
    <row r="107" s="2" customFormat="1" ht="16.5" customHeight="1">
      <c r="A107" s="41"/>
      <c r="B107" s="42"/>
      <c r="C107" s="230" t="s">
        <v>378</v>
      </c>
      <c r="D107" s="230" t="s">
        <v>282</v>
      </c>
      <c r="E107" s="231" t="s">
        <v>1708</v>
      </c>
      <c r="F107" s="232" t="s">
        <v>1709</v>
      </c>
      <c r="G107" s="233" t="s">
        <v>1677</v>
      </c>
      <c r="H107" s="234">
        <v>1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236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236</v>
      </c>
      <c r="BM107" s="241" t="s">
        <v>466</v>
      </c>
    </row>
    <row r="108" s="2" customFormat="1" ht="16.5" customHeight="1">
      <c r="A108" s="41"/>
      <c r="B108" s="42"/>
      <c r="C108" s="230" t="s">
        <v>384</v>
      </c>
      <c r="D108" s="230" t="s">
        <v>282</v>
      </c>
      <c r="E108" s="231" t="s">
        <v>1710</v>
      </c>
      <c r="F108" s="232" t="s">
        <v>1711</v>
      </c>
      <c r="G108" s="233" t="s">
        <v>1677</v>
      </c>
      <c r="H108" s="234">
        <v>2</v>
      </c>
      <c r="I108" s="235"/>
      <c r="J108" s="236">
        <f>ROUND(I108*H108,2)</f>
        <v>0</v>
      </c>
      <c r="K108" s="232" t="s">
        <v>44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236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236</v>
      </c>
      <c r="BM108" s="241" t="s">
        <v>478</v>
      </c>
    </row>
    <row r="109" s="2" customFormat="1" ht="16.5" customHeight="1">
      <c r="A109" s="41"/>
      <c r="B109" s="42"/>
      <c r="C109" s="230" t="s">
        <v>388</v>
      </c>
      <c r="D109" s="230" t="s">
        <v>282</v>
      </c>
      <c r="E109" s="231" t="s">
        <v>1712</v>
      </c>
      <c r="F109" s="232" t="s">
        <v>1713</v>
      </c>
      <c r="G109" s="233" t="s">
        <v>1677</v>
      </c>
      <c r="H109" s="234">
        <v>13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236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236</v>
      </c>
      <c r="BM109" s="241" t="s">
        <v>489</v>
      </c>
    </row>
    <row r="110" s="2" customFormat="1" ht="16.5" customHeight="1">
      <c r="A110" s="41"/>
      <c r="B110" s="42"/>
      <c r="C110" s="230" t="s">
        <v>394</v>
      </c>
      <c r="D110" s="230" t="s">
        <v>282</v>
      </c>
      <c r="E110" s="231" t="s">
        <v>1714</v>
      </c>
      <c r="F110" s="232" t="s">
        <v>1715</v>
      </c>
      <c r="G110" s="233" t="s">
        <v>1677</v>
      </c>
      <c r="H110" s="234">
        <v>1</v>
      </c>
      <c r="I110" s="235"/>
      <c r="J110" s="236">
        <f>ROUND(I110*H110,2)</f>
        <v>0</v>
      </c>
      <c r="K110" s="232" t="s">
        <v>44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236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236</v>
      </c>
      <c r="BM110" s="241" t="s">
        <v>497</v>
      </c>
    </row>
    <row r="111" s="2" customFormat="1" ht="16.5" customHeight="1">
      <c r="A111" s="41"/>
      <c r="B111" s="42"/>
      <c r="C111" s="230" t="s">
        <v>7</v>
      </c>
      <c r="D111" s="230" t="s">
        <v>282</v>
      </c>
      <c r="E111" s="231" t="s">
        <v>1716</v>
      </c>
      <c r="F111" s="232" t="s">
        <v>1717</v>
      </c>
      <c r="G111" s="233" t="s">
        <v>1677</v>
      </c>
      <c r="H111" s="234">
        <v>2</v>
      </c>
      <c r="I111" s="235"/>
      <c r="J111" s="236">
        <f>ROUND(I111*H111,2)</f>
        <v>0</v>
      </c>
      <c r="K111" s="232" t="s">
        <v>44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236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236</v>
      </c>
      <c r="BM111" s="241" t="s">
        <v>508</v>
      </c>
    </row>
    <row r="112" s="2" customFormat="1" ht="16.5" customHeight="1">
      <c r="A112" s="41"/>
      <c r="B112" s="42"/>
      <c r="C112" s="230" t="s">
        <v>403</v>
      </c>
      <c r="D112" s="230" t="s">
        <v>282</v>
      </c>
      <c r="E112" s="231" t="s">
        <v>1718</v>
      </c>
      <c r="F112" s="232" t="s">
        <v>1719</v>
      </c>
      <c r="G112" s="233" t="s">
        <v>218</v>
      </c>
      <c r="H112" s="234">
        <v>35</v>
      </c>
      <c r="I112" s="235"/>
      <c r="J112" s="236">
        <f>ROUND(I112*H112,2)</f>
        <v>0</v>
      </c>
      <c r="K112" s="232" t="s">
        <v>44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236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236</v>
      </c>
      <c r="BM112" s="241" t="s">
        <v>521</v>
      </c>
    </row>
    <row r="113" s="2" customFormat="1" ht="16.5" customHeight="1">
      <c r="A113" s="41"/>
      <c r="B113" s="42"/>
      <c r="C113" s="230" t="s">
        <v>410</v>
      </c>
      <c r="D113" s="230" t="s">
        <v>282</v>
      </c>
      <c r="E113" s="231" t="s">
        <v>1720</v>
      </c>
      <c r="F113" s="232" t="s">
        <v>1721</v>
      </c>
      <c r="G113" s="233" t="s">
        <v>218</v>
      </c>
      <c r="H113" s="234">
        <v>42</v>
      </c>
      <c r="I113" s="235"/>
      <c r="J113" s="236">
        <f>ROUND(I113*H113,2)</f>
        <v>0</v>
      </c>
      <c r="K113" s="232" t="s">
        <v>44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236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236</v>
      </c>
      <c r="BM113" s="241" t="s">
        <v>531</v>
      </c>
    </row>
    <row r="114" s="2" customFormat="1" ht="16.5" customHeight="1">
      <c r="A114" s="41"/>
      <c r="B114" s="42"/>
      <c r="C114" s="230" t="s">
        <v>415</v>
      </c>
      <c r="D114" s="230" t="s">
        <v>282</v>
      </c>
      <c r="E114" s="231" t="s">
        <v>1722</v>
      </c>
      <c r="F114" s="232" t="s">
        <v>1723</v>
      </c>
      <c r="G114" s="233" t="s">
        <v>1677</v>
      </c>
      <c r="H114" s="234">
        <v>1</v>
      </c>
      <c r="I114" s="235"/>
      <c r="J114" s="236">
        <f>ROUND(I114*H114,2)</f>
        <v>0</v>
      </c>
      <c r="K114" s="232" t="s">
        <v>44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236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236</v>
      </c>
      <c r="BM114" s="241" t="s">
        <v>541</v>
      </c>
    </row>
    <row r="115" s="2" customFormat="1" ht="16.5" customHeight="1">
      <c r="A115" s="41"/>
      <c r="B115" s="42"/>
      <c r="C115" s="230" t="s">
        <v>422</v>
      </c>
      <c r="D115" s="230" t="s">
        <v>282</v>
      </c>
      <c r="E115" s="231" t="s">
        <v>1724</v>
      </c>
      <c r="F115" s="232" t="s">
        <v>1725</v>
      </c>
      <c r="G115" s="233" t="s">
        <v>1677</v>
      </c>
      <c r="H115" s="234">
        <v>10</v>
      </c>
      <c r="I115" s="235"/>
      <c r="J115" s="236">
        <f>ROUND(I115*H115,2)</f>
        <v>0</v>
      </c>
      <c r="K115" s="232" t="s">
        <v>44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236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236</v>
      </c>
      <c r="BM115" s="241" t="s">
        <v>551</v>
      </c>
    </row>
    <row r="116" s="2" customFormat="1" ht="16.5" customHeight="1">
      <c r="A116" s="41"/>
      <c r="B116" s="42"/>
      <c r="C116" s="230" t="s">
        <v>428</v>
      </c>
      <c r="D116" s="230" t="s">
        <v>282</v>
      </c>
      <c r="E116" s="231" t="s">
        <v>1726</v>
      </c>
      <c r="F116" s="232" t="s">
        <v>1727</v>
      </c>
      <c r="G116" s="233" t="s">
        <v>1677</v>
      </c>
      <c r="H116" s="234">
        <v>5</v>
      </c>
      <c r="I116" s="235"/>
      <c r="J116" s="236">
        <f>ROUND(I116*H116,2)</f>
        <v>0</v>
      </c>
      <c r="K116" s="232" t="s">
        <v>44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236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236</v>
      </c>
      <c r="BM116" s="241" t="s">
        <v>561</v>
      </c>
    </row>
    <row r="117" s="2" customFormat="1" ht="16.5" customHeight="1">
      <c r="A117" s="41"/>
      <c r="B117" s="42"/>
      <c r="C117" s="230" t="s">
        <v>433</v>
      </c>
      <c r="D117" s="230" t="s">
        <v>282</v>
      </c>
      <c r="E117" s="231" t="s">
        <v>1728</v>
      </c>
      <c r="F117" s="232" t="s">
        <v>1729</v>
      </c>
      <c r="G117" s="233" t="s">
        <v>1677</v>
      </c>
      <c r="H117" s="234">
        <v>2</v>
      </c>
      <c r="I117" s="235"/>
      <c r="J117" s="236">
        <f>ROUND(I117*H117,2)</f>
        <v>0</v>
      </c>
      <c r="K117" s="232" t="s">
        <v>44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236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236</v>
      </c>
      <c r="BM117" s="241" t="s">
        <v>571</v>
      </c>
    </row>
    <row r="118" s="2" customFormat="1" ht="16.5" customHeight="1">
      <c r="A118" s="41"/>
      <c r="B118" s="42"/>
      <c r="C118" s="230" t="s">
        <v>437</v>
      </c>
      <c r="D118" s="230" t="s">
        <v>282</v>
      </c>
      <c r="E118" s="231" t="s">
        <v>1730</v>
      </c>
      <c r="F118" s="232" t="s">
        <v>1731</v>
      </c>
      <c r="G118" s="233" t="s">
        <v>1677</v>
      </c>
      <c r="H118" s="234">
        <v>6</v>
      </c>
      <c r="I118" s="235"/>
      <c r="J118" s="236">
        <f>ROUND(I118*H118,2)</f>
        <v>0</v>
      </c>
      <c r="K118" s="232" t="s">
        <v>44</v>
      </c>
      <c r="L118" s="47"/>
      <c r="M118" s="237" t="s">
        <v>44</v>
      </c>
      <c r="N118" s="238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236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236</v>
      </c>
      <c r="BM118" s="241" t="s">
        <v>581</v>
      </c>
    </row>
    <row r="119" s="2" customFormat="1" ht="16.5" customHeight="1">
      <c r="A119" s="41"/>
      <c r="B119" s="42"/>
      <c r="C119" s="230" t="s">
        <v>441</v>
      </c>
      <c r="D119" s="230" t="s">
        <v>282</v>
      </c>
      <c r="E119" s="231" t="s">
        <v>1732</v>
      </c>
      <c r="F119" s="232" t="s">
        <v>1733</v>
      </c>
      <c r="G119" s="233" t="s">
        <v>218</v>
      </c>
      <c r="H119" s="234">
        <v>10</v>
      </c>
      <c r="I119" s="235"/>
      <c r="J119" s="236">
        <f>ROUND(I119*H119,2)</f>
        <v>0</v>
      </c>
      <c r="K119" s="232" t="s">
        <v>44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236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236</v>
      </c>
      <c r="BM119" s="241" t="s">
        <v>594</v>
      </c>
    </row>
    <row r="120" s="2" customFormat="1" ht="16.5" customHeight="1">
      <c r="A120" s="41"/>
      <c r="B120" s="42"/>
      <c r="C120" s="230" t="s">
        <v>445</v>
      </c>
      <c r="D120" s="230" t="s">
        <v>282</v>
      </c>
      <c r="E120" s="231" t="s">
        <v>1734</v>
      </c>
      <c r="F120" s="232" t="s">
        <v>1735</v>
      </c>
      <c r="G120" s="233" t="s">
        <v>218</v>
      </c>
      <c r="H120" s="234">
        <v>15</v>
      </c>
      <c r="I120" s="235"/>
      <c r="J120" s="236">
        <f>ROUND(I120*H120,2)</f>
        <v>0</v>
      </c>
      <c r="K120" s="232" t="s">
        <v>44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236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236</v>
      </c>
      <c r="BM120" s="241" t="s">
        <v>604</v>
      </c>
    </row>
    <row r="121" s="2" customFormat="1" ht="16.5" customHeight="1">
      <c r="A121" s="41"/>
      <c r="B121" s="42"/>
      <c r="C121" s="230" t="s">
        <v>449</v>
      </c>
      <c r="D121" s="230" t="s">
        <v>282</v>
      </c>
      <c r="E121" s="231" t="s">
        <v>1736</v>
      </c>
      <c r="F121" s="232" t="s">
        <v>1737</v>
      </c>
      <c r="G121" s="233" t="s">
        <v>218</v>
      </c>
      <c r="H121" s="234">
        <v>6</v>
      </c>
      <c r="I121" s="235"/>
      <c r="J121" s="236">
        <f>ROUND(I121*H121,2)</f>
        <v>0</v>
      </c>
      <c r="K121" s="232" t="s">
        <v>44</v>
      </c>
      <c r="L121" s="47"/>
      <c r="M121" s="237" t="s">
        <v>44</v>
      </c>
      <c r="N121" s="238" t="s">
        <v>53</v>
      </c>
      <c r="O121" s="87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41" t="s">
        <v>236</v>
      </c>
      <c r="AT121" s="241" t="s">
        <v>282</v>
      </c>
      <c r="AU121" s="241" t="s">
        <v>91</v>
      </c>
      <c r="AY121" s="19" t="s">
        <v>280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9" t="s">
        <v>89</v>
      </c>
      <c r="BK121" s="242">
        <f>ROUND(I121*H121,2)</f>
        <v>0</v>
      </c>
      <c r="BL121" s="19" t="s">
        <v>236</v>
      </c>
      <c r="BM121" s="241" t="s">
        <v>620</v>
      </c>
    </row>
    <row r="122" s="2" customFormat="1" ht="16.5" customHeight="1">
      <c r="A122" s="41"/>
      <c r="B122" s="42"/>
      <c r="C122" s="230" t="s">
        <v>455</v>
      </c>
      <c r="D122" s="230" t="s">
        <v>282</v>
      </c>
      <c r="E122" s="231" t="s">
        <v>1738</v>
      </c>
      <c r="F122" s="232" t="s">
        <v>1739</v>
      </c>
      <c r="G122" s="233" t="s">
        <v>218</v>
      </c>
      <c r="H122" s="234">
        <v>10</v>
      </c>
      <c r="I122" s="235"/>
      <c r="J122" s="236">
        <f>ROUND(I122*H122,2)</f>
        <v>0</v>
      </c>
      <c r="K122" s="232" t="s">
        <v>44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236</v>
      </c>
      <c r="AT122" s="241" t="s">
        <v>282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236</v>
      </c>
      <c r="BM122" s="241" t="s">
        <v>236</v>
      </c>
    </row>
    <row r="123" s="2" customFormat="1" ht="16.5" customHeight="1">
      <c r="A123" s="41"/>
      <c r="B123" s="42"/>
      <c r="C123" s="230" t="s">
        <v>461</v>
      </c>
      <c r="D123" s="230" t="s">
        <v>282</v>
      </c>
      <c r="E123" s="231" t="s">
        <v>1740</v>
      </c>
      <c r="F123" s="232" t="s">
        <v>1741</v>
      </c>
      <c r="G123" s="233" t="s">
        <v>218</v>
      </c>
      <c r="H123" s="234">
        <v>135</v>
      </c>
      <c r="I123" s="235"/>
      <c r="J123" s="236">
        <f>ROUND(I123*H123,2)</f>
        <v>0</v>
      </c>
      <c r="K123" s="232" t="s">
        <v>44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236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236</v>
      </c>
      <c r="BM123" s="241" t="s">
        <v>639</v>
      </c>
    </row>
    <row r="124" s="2" customFormat="1" ht="16.5" customHeight="1">
      <c r="A124" s="41"/>
      <c r="B124" s="42"/>
      <c r="C124" s="230" t="s">
        <v>466</v>
      </c>
      <c r="D124" s="230" t="s">
        <v>282</v>
      </c>
      <c r="E124" s="231" t="s">
        <v>1742</v>
      </c>
      <c r="F124" s="232" t="s">
        <v>1743</v>
      </c>
      <c r="G124" s="233" t="s">
        <v>218</v>
      </c>
      <c r="H124" s="234">
        <v>115</v>
      </c>
      <c r="I124" s="235"/>
      <c r="J124" s="236">
        <f>ROUND(I124*H124,2)</f>
        <v>0</v>
      </c>
      <c r="K124" s="232" t="s">
        <v>44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236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236</v>
      </c>
      <c r="BM124" s="241" t="s">
        <v>649</v>
      </c>
    </row>
    <row r="125" s="2" customFormat="1" ht="16.5" customHeight="1">
      <c r="A125" s="41"/>
      <c r="B125" s="42"/>
      <c r="C125" s="230" t="s">
        <v>471</v>
      </c>
      <c r="D125" s="230" t="s">
        <v>282</v>
      </c>
      <c r="E125" s="231" t="s">
        <v>1744</v>
      </c>
      <c r="F125" s="232" t="s">
        <v>1745</v>
      </c>
      <c r="G125" s="233" t="s">
        <v>218</v>
      </c>
      <c r="H125" s="234">
        <v>6</v>
      </c>
      <c r="I125" s="235"/>
      <c r="J125" s="236">
        <f>ROUND(I125*H125,2)</f>
        <v>0</v>
      </c>
      <c r="K125" s="232" t="s">
        <v>44</v>
      </c>
      <c r="L125" s="47"/>
      <c r="M125" s="237" t="s">
        <v>44</v>
      </c>
      <c r="N125" s="238" t="s">
        <v>53</v>
      </c>
      <c r="O125" s="87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41" t="s">
        <v>236</v>
      </c>
      <c r="AT125" s="241" t="s">
        <v>282</v>
      </c>
      <c r="AU125" s="241" t="s">
        <v>91</v>
      </c>
      <c r="AY125" s="19" t="s">
        <v>280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9" t="s">
        <v>89</v>
      </c>
      <c r="BK125" s="242">
        <f>ROUND(I125*H125,2)</f>
        <v>0</v>
      </c>
      <c r="BL125" s="19" t="s">
        <v>236</v>
      </c>
      <c r="BM125" s="241" t="s">
        <v>657</v>
      </c>
    </row>
    <row r="126" s="2" customFormat="1" ht="16.5" customHeight="1">
      <c r="A126" s="41"/>
      <c r="B126" s="42"/>
      <c r="C126" s="230" t="s">
        <v>478</v>
      </c>
      <c r="D126" s="230" t="s">
        <v>282</v>
      </c>
      <c r="E126" s="231" t="s">
        <v>1746</v>
      </c>
      <c r="F126" s="232" t="s">
        <v>1747</v>
      </c>
      <c r="G126" s="233" t="s">
        <v>218</v>
      </c>
      <c r="H126" s="234">
        <v>10</v>
      </c>
      <c r="I126" s="235"/>
      <c r="J126" s="236">
        <f>ROUND(I126*H126,2)</f>
        <v>0</v>
      </c>
      <c r="K126" s="232" t="s">
        <v>44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236</v>
      </c>
      <c r="AT126" s="241" t="s">
        <v>282</v>
      </c>
      <c r="AU126" s="241" t="s">
        <v>91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236</v>
      </c>
      <c r="BM126" s="241" t="s">
        <v>666</v>
      </c>
    </row>
    <row r="127" s="2" customFormat="1" ht="16.5" customHeight="1">
      <c r="A127" s="41"/>
      <c r="B127" s="42"/>
      <c r="C127" s="230" t="s">
        <v>484</v>
      </c>
      <c r="D127" s="230" t="s">
        <v>282</v>
      </c>
      <c r="E127" s="231" t="s">
        <v>1748</v>
      </c>
      <c r="F127" s="232" t="s">
        <v>1749</v>
      </c>
      <c r="G127" s="233" t="s">
        <v>218</v>
      </c>
      <c r="H127" s="234">
        <v>7</v>
      </c>
      <c r="I127" s="235"/>
      <c r="J127" s="236">
        <f>ROUND(I127*H127,2)</f>
        <v>0</v>
      </c>
      <c r="K127" s="232" t="s">
        <v>44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236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236</v>
      </c>
      <c r="BM127" s="241" t="s">
        <v>675</v>
      </c>
    </row>
    <row r="128" s="2" customFormat="1" ht="16.5" customHeight="1">
      <c r="A128" s="41"/>
      <c r="B128" s="42"/>
      <c r="C128" s="230" t="s">
        <v>489</v>
      </c>
      <c r="D128" s="230" t="s">
        <v>282</v>
      </c>
      <c r="E128" s="231" t="s">
        <v>1750</v>
      </c>
      <c r="F128" s="232" t="s">
        <v>1751</v>
      </c>
      <c r="G128" s="233" t="s">
        <v>1677</v>
      </c>
      <c r="H128" s="234">
        <v>6</v>
      </c>
      <c r="I128" s="235"/>
      <c r="J128" s="236">
        <f>ROUND(I128*H128,2)</f>
        <v>0</v>
      </c>
      <c r="K128" s="232" t="s">
        <v>44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236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236</v>
      </c>
      <c r="BM128" s="241" t="s">
        <v>686</v>
      </c>
    </row>
    <row r="129" s="2" customFormat="1" ht="16.5" customHeight="1">
      <c r="A129" s="41"/>
      <c r="B129" s="42"/>
      <c r="C129" s="230" t="s">
        <v>493</v>
      </c>
      <c r="D129" s="230" t="s">
        <v>282</v>
      </c>
      <c r="E129" s="231" t="s">
        <v>1752</v>
      </c>
      <c r="F129" s="232" t="s">
        <v>1753</v>
      </c>
      <c r="G129" s="233" t="s">
        <v>1677</v>
      </c>
      <c r="H129" s="234">
        <v>2</v>
      </c>
      <c r="I129" s="235"/>
      <c r="J129" s="236">
        <f>ROUND(I129*H129,2)</f>
        <v>0</v>
      </c>
      <c r="K129" s="232" t="s">
        <v>44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236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236</v>
      </c>
      <c r="BM129" s="241" t="s">
        <v>696</v>
      </c>
    </row>
    <row r="130" s="2" customFormat="1" ht="16.5" customHeight="1">
      <c r="A130" s="41"/>
      <c r="B130" s="42"/>
      <c r="C130" s="230" t="s">
        <v>497</v>
      </c>
      <c r="D130" s="230" t="s">
        <v>282</v>
      </c>
      <c r="E130" s="231" t="s">
        <v>1754</v>
      </c>
      <c r="F130" s="232" t="s">
        <v>1755</v>
      </c>
      <c r="G130" s="233" t="s">
        <v>1479</v>
      </c>
      <c r="H130" s="234">
        <v>1</v>
      </c>
      <c r="I130" s="235"/>
      <c r="J130" s="236">
        <f>ROUND(I130*H130,2)</f>
        <v>0</v>
      </c>
      <c r="K130" s="232" t="s">
        <v>44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236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236</v>
      </c>
      <c r="BM130" s="241" t="s">
        <v>1756</v>
      </c>
    </row>
    <row r="131" s="12" customFormat="1" ht="22.8" customHeight="1">
      <c r="A131" s="12"/>
      <c r="B131" s="214"/>
      <c r="C131" s="215"/>
      <c r="D131" s="216" t="s">
        <v>81</v>
      </c>
      <c r="E131" s="228" t="s">
        <v>1757</v>
      </c>
      <c r="F131" s="228" t="s">
        <v>1758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SUM(P132:P181)</f>
        <v>0</v>
      </c>
      <c r="Q131" s="222"/>
      <c r="R131" s="223">
        <f>SUM(R132:R181)</f>
        <v>0</v>
      </c>
      <c r="S131" s="222"/>
      <c r="T131" s="224">
        <f>SUM(T132:T181)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89</v>
      </c>
      <c r="AT131" s="226" t="s">
        <v>81</v>
      </c>
      <c r="AU131" s="226" t="s">
        <v>89</v>
      </c>
      <c r="AY131" s="225" t="s">
        <v>280</v>
      </c>
      <c r="BK131" s="227">
        <f>SUM(BK132:BK181)</f>
        <v>0</v>
      </c>
    </row>
    <row r="132" s="2" customFormat="1" ht="16.5" customHeight="1">
      <c r="A132" s="41"/>
      <c r="B132" s="42"/>
      <c r="C132" s="266" t="s">
        <v>501</v>
      </c>
      <c r="D132" s="266" t="s">
        <v>329</v>
      </c>
      <c r="E132" s="267" t="s">
        <v>1759</v>
      </c>
      <c r="F132" s="268" t="s">
        <v>1760</v>
      </c>
      <c r="G132" s="269" t="s">
        <v>1677</v>
      </c>
      <c r="H132" s="270">
        <v>1</v>
      </c>
      <c r="I132" s="271"/>
      <c r="J132" s="272">
        <f>ROUND(I132*H132,2)</f>
        <v>0</v>
      </c>
      <c r="K132" s="268" t="s">
        <v>44</v>
      </c>
      <c r="L132" s="273"/>
      <c r="M132" s="274" t="s">
        <v>44</v>
      </c>
      <c r="N132" s="275" t="s">
        <v>53</v>
      </c>
      <c r="O132" s="87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947</v>
      </c>
      <c r="AT132" s="241" t="s">
        <v>329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947</v>
      </c>
      <c r="BM132" s="241" t="s">
        <v>711</v>
      </c>
    </row>
    <row r="133" s="2" customFormat="1" ht="16.5" customHeight="1">
      <c r="A133" s="41"/>
      <c r="B133" s="42"/>
      <c r="C133" s="266" t="s">
        <v>508</v>
      </c>
      <c r="D133" s="266" t="s">
        <v>329</v>
      </c>
      <c r="E133" s="267" t="s">
        <v>1761</v>
      </c>
      <c r="F133" s="268" t="s">
        <v>1762</v>
      </c>
      <c r="G133" s="269" t="s">
        <v>1677</v>
      </c>
      <c r="H133" s="270">
        <v>1</v>
      </c>
      <c r="I133" s="271"/>
      <c r="J133" s="272">
        <f>ROUND(I133*H133,2)</f>
        <v>0</v>
      </c>
      <c r="K133" s="268" t="s">
        <v>44</v>
      </c>
      <c r="L133" s="273"/>
      <c r="M133" s="274" t="s">
        <v>44</v>
      </c>
      <c r="N133" s="275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947</v>
      </c>
      <c r="AT133" s="241" t="s">
        <v>329</v>
      </c>
      <c r="AU133" s="241" t="s">
        <v>91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947</v>
      </c>
      <c r="BM133" s="241" t="s">
        <v>724</v>
      </c>
    </row>
    <row r="134" s="2" customFormat="1" ht="16.5" customHeight="1">
      <c r="A134" s="41"/>
      <c r="B134" s="42"/>
      <c r="C134" s="266" t="s">
        <v>516</v>
      </c>
      <c r="D134" s="266" t="s">
        <v>329</v>
      </c>
      <c r="E134" s="267" t="s">
        <v>1763</v>
      </c>
      <c r="F134" s="268" t="s">
        <v>1764</v>
      </c>
      <c r="G134" s="269" t="s">
        <v>1677</v>
      </c>
      <c r="H134" s="270">
        <v>1</v>
      </c>
      <c r="I134" s="271"/>
      <c r="J134" s="272">
        <f>ROUND(I134*H134,2)</f>
        <v>0</v>
      </c>
      <c r="K134" s="268" t="s">
        <v>44</v>
      </c>
      <c r="L134" s="273"/>
      <c r="M134" s="274" t="s">
        <v>44</v>
      </c>
      <c r="N134" s="275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947</v>
      </c>
      <c r="AT134" s="241" t="s">
        <v>329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947</v>
      </c>
      <c r="BM134" s="241" t="s">
        <v>736</v>
      </c>
    </row>
    <row r="135" s="2" customFormat="1" ht="16.5" customHeight="1">
      <c r="A135" s="41"/>
      <c r="B135" s="42"/>
      <c r="C135" s="266" t="s">
        <v>521</v>
      </c>
      <c r="D135" s="266" t="s">
        <v>329</v>
      </c>
      <c r="E135" s="267" t="s">
        <v>1765</v>
      </c>
      <c r="F135" s="268" t="s">
        <v>1766</v>
      </c>
      <c r="G135" s="269" t="s">
        <v>1677</v>
      </c>
      <c r="H135" s="270">
        <v>3</v>
      </c>
      <c r="I135" s="271"/>
      <c r="J135" s="272">
        <f>ROUND(I135*H135,2)</f>
        <v>0</v>
      </c>
      <c r="K135" s="268" t="s">
        <v>44</v>
      </c>
      <c r="L135" s="273"/>
      <c r="M135" s="274" t="s">
        <v>44</v>
      </c>
      <c r="N135" s="275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947</v>
      </c>
      <c r="AT135" s="241" t="s">
        <v>329</v>
      </c>
      <c r="AU135" s="241" t="s">
        <v>91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947</v>
      </c>
      <c r="BM135" s="241" t="s">
        <v>746</v>
      </c>
    </row>
    <row r="136" s="2" customFormat="1" ht="16.5" customHeight="1">
      <c r="A136" s="41"/>
      <c r="B136" s="42"/>
      <c r="C136" s="266" t="s">
        <v>526</v>
      </c>
      <c r="D136" s="266" t="s">
        <v>329</v>
      </c>
      <c r="E136" s="267" t="s">
        <v>1767</v>
      </c>
      <c r="F136" s="268" t="s">
        <v>1768</v>
      </c>
      <c r="G136" s="269" t="s">
        <v>1677</v>
      </c>
      <c r="H136" s="270">
        <v>2</v>
      </c>
      <c r="I136" s="271"/>
      <c r="J136" s="272">
        <f>ROUND(I136*H136,2)</f>
        <v>0</v>
      </c>
      <c r="K136" s="268" t="s">
        <v>44</v>
      </c>
      <c r="L136" s="273"/>
      <c r="M136" s="274" t="s">
        <v>44</v>
      </c>
      <c r="N136" s="275" t="s">
        <v>53</v>
      </c>
      <c r="O136" s="87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947</v>
      </c>
      <c r="AT136" s="241" t="s">
        <v>329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947</v>
      </c>
      <c r="BM136" s="241" t="s">
        <v>755</v>
      </c>
    </row>
    <row r="137" s="2" customFormat="1" ht="16.5" customHeight="1">
      <c r="A137" s="41"/>
      <c r="B137" s="42"/>
      <c r="C137" s="266" t="s">
        <v>531</v>
      </c>
      <c r="D137" s="266" t="s">
        <v>329</v>
      </c>
      <c r="E137" s="267" t="s">
        <v>1769</v>
      </c>
      <c r="F137" s="268" t="s">
        <v>1770</v>
      </c>
      <c r="G137" s="269" t="s">
        <v>1677</v>
      </c>
      <c r="H137" s="270">
        <v>2</v>
      </c>
      <c r="I137" s="271"/>
      <c r="J137" s="272">
        <f>ROUND(I137*H137,2)</f>
        <v>0</v>
      </c>
      <c r="K137" s="268" t="s">
        <v>44</v>
      </c>
      <c r="L137" s="273"/>
      <c r="M137" s="274" t="s">
        <v>44</v>
      </c>
      <c r="N137" s="275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947</v>
      </c>
      <c r="AT137" s="241" t="s">
        <v>329</v>
      </c>
      <c r="AU137" s="241" t="s">
        <v>91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947</v>
      </c>
      <c r="BM137" s="241" t="s">
        <v>760</v>
      </c>
    </row>
    <row r="138" s="2" customFormat="1" ht="16.5" customHeight="1">
      <c r="A138" s="41"/>
      <c r="B138" s="42"/>
      <c r="C138" s="266" t="s">
        <v>536</v>
      </c>
      <c r="D138" s="266" t="s">
        <v>329</v>
      </c>
      <c r="E138" s="267" t="s">
        <v>1771</v>
      </c>
      <c r="F138" s="268" t="s">
        <v>1772</v>
      </c>
      <c r="G138" s="269" t="s">
        <v>1677</v>
      </c>
      <c r="H138" s="270">
        <v>2</v>
      </c>
      <c r="I138" s="271"/>
      <c r="J138" s="272">
        <f>ROUND(I138*H138,2)</f>
        <v>0</v>
      </c>
      <c r="K138" s="268" t="s">
        <v>44</v>
      </c>
      <c r="L138" s="273"/>
      <c r="M138" s="274" t="s">
        <v>44</v>
      </c>
      <c r="N138" s="275" t="s">
        <v>53</v>
      </c>
      <c r="O138" s="87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947</v>
      </c>
      <c r="AT138" s="241" t="s">
        <v>329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947</v>
      </c>
      <c r="BM138" s="241" t="s">
        <v>772</v>
      </c>
    </row>
    <row r="139" s="2" customFormat="1" ht="16.5" customHeight="1">
      <c r="A139" s="41"/>
      <c r="B139" s="42"/>
      <c r="C139" s="266" t="s">
        <v>541</v>
      </c>
      <c r="D139" s="266" t="s">
        <v>329</v>
      </c>
      <c r="E139" s="267" t="s">
        <v>1773</v>
      </c>
      <c r="F139" s="268" t="s">
        <v>1774</v>
      </c>
      <c r="G139" s="269" t="s">
        <v>1677</v>
      </c>
      <c r="H139" s="270">
        <v>1</v>
      </c>
      <c r="I139" s="271"/>
      <c r="J139" s="272">
        <f>ROUND(I139*H139,2)</f>
        <v>0</v>
      </c>
      <c r="K139" s="268" t="s">
        <v>44</v>
      </c>
      <c r="L139" s="273"/>
      <c r="M139" s="274" t="s">
        <v>44</v>
      </c>
      <c r="N139" s="275" t="s">
        <v>53</v>
      </c>
      <c r="O139" s="87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41" t="s">
        <v>947</v>
      </c>
      <c r="AT139" s="241" t="s">
        <v>329</v>
      </c>
      <c r="AU139" s="241" t="s">
        <v>91</v>
      </c>
      <c r="AY139" s="19" t="s">
        <v>280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9" t="s">
        <v>89</v>
      </c>
      <c r="BK139" s="242">
        <f>ROUND(I139*H139,2)</f>
        <v>0</v>
      </c>
      <c r="BL139" s="19" t="s">
        <v>947</v>
      </c>
      <c r="BM139" s="241" t="s">
        <v>779</v>
      </c>
    </row>
    <row r="140" s="2" customFormat="1" ht="16.5" customHeight="1">
      <c r="A140" s="41"/>
      <c r="B140" s="42"/>
      <c r="C140" s="266" t="s">
        <v>546</v>
      </c>
      <c r="D140" s="266" t="s">
        <v>329</v>
      </c>
      <c r="E140" s="267" t="s">
        <v>1775</v>
      </c>
      <c r="F140" s="268" t="s">
        <v>1776</v>
      </c>
      <c r="G140" s="269" t="s">
        <v>1677</v>
      </c>
      <c r="H140" s="270">
        <v>1</v>
      </c>
      <c r="I140" s="271"/>
      <c r="J140" s="272">
        <f>ROUND(I140*H140,2)</f>
        <v>0</v>
      </c>
      <c r="K140" s="268" t="s">
        <v>44</v>
      </c>
      <c r="L140" s="273"/>
      <c r="M140" s="274" t="s">
        <v>44</v>
      </c>
      <c r="N140" s="275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947</v>
      </c>
      <c r="AT140" s="241" t="s">
        <v>329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947</v>
      </c>
      <c r="BM140" s="241" t="s">
        <v>789</v>
      </c>
    </row>
    <row r="141" s="2" customFormat="1" ht="16.5" customHeight="1">
      <c r="A141" s="41"/>
      <c r="B141" s="42"/>
      <c r="C141" s="266" t="s">
        <v>551</v>
      </c>
      <c r="D141" s="266" t="s">
        <v>329</v>
      </c>
      <c r="E141" s="267" t="s">
        <v>1777</v>
      </c>
      <c r="F141" s="268" t="s">
        <v>1778</v>
      </c>
      <c r="G141" s="269" t="s">
        <v>1677</v>
      </c>
      <c r="H141" s="270">
        <v>1</v>
      </c>
      <c r="I141" s="271"/>
      <c r="J141" s="272">
        <f>ROUND(I141*H141,2)</f>
        <v>0</v>
      </c>
      <c r="K141" s="268" t="s">
        <v>44</v>
      </c>
      <c r="L141" s="273"/>
      <c r="M141" s="274" t="s">
        <v>44</v>
      </c>
      <c r="N141" s="275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947</v>
      </c>
      <c r="AT141" s="241" t="s">
        <v>329</v>
      </c>
      <c r="AU141" s="241" t="s">
        <v>91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947</v>
      </c>
      <c r="BM141" s="241" t="s">
        <v>799</v>
      </c>
    </row>
    <row r="142" s="2" customFormat="1" ht="16.5" customHeight="1">
      <c r="A142" s="41"/>
      <c r="B142" s="42"/>
      <c r="C142" s="266" t="s">
        <v>556</v>
      </c>
      <c r="D142" s="266" t="s">
        <v>329</v>
      </c>
      <c r="E142" s="267" t="s">
        <v>1779</v>
      </c>
      <c r="F142" s="268" t="s">
        <v>1780</v>
      </c>
      <c r="G142" s="269" t="s">
        <v>1677</v>
      </c>
      <c r="H142" s="270">
        <v>10</v>
      </c>
      <c r="I142" s="271"/>
      <c r="J142" s="272">
        <f>ROUND(I142*H142,2)</f>
        <v>0</v>
      </c>
      <c r="K142" s="268" t="s">
        <v>44</v>
      </c>
      <c r="L142" s="273"/>
      <c r="M142" s="274" t="s">
        <v>44</v>
      </c>
      <c r="N142" s="275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947</v>
      </c>
      <c r="AT142" s="241" t="s">
        <v>329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947</v>
      </c>
      <c r="BM142" s="241" t="s">
        <v>810</v>
      </c>
    </row>
    <row r="143" s="2" customFormat="1" ht="16.5" customHeight="1">
      <c r="A143" s="41"/>
      <c r="B143" s="42"/>
      <c r="C143" s="266" t="s">
        <v>561</v>
      </c>
      <c r="D143" s="266" t="s">
        <v>329</v>
      </c>
      <c r="E143" s="267" t="s">
        <v>1781</v>
      </c>
      <c r="F143" s="268" t="s">
        <v>1782</v>
      </c>
      <c r="G143" s="269" t="s">
        <v>1677</v>
      </c>
      <c r="H143" s="270">
        <v>1</v>
      </c>
      <c r="I143" s="271"/>
      <c r="J143" s="272">
        <f>ROUND(I143*H143,2)</f>
        <v>0</v>
      </c>
      <c r="K143" s="268" t="s">
        <v>44</v>
      </c>
      <c r="L143" s="273"/>
      <c r="M143" s="274" t="s">
        <v>44</v>
      </c>
      <c r="N143" s="275" t="s">
        <v>53</v>
      </c>
      <c r="O143" s="87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41" t="s">
        <v>947</v>
      </c>
      <c r="AT143" s="241" t="s">
        <v>329</v>
      </c>
      <c r="AU143" s="241" t="s">
        <v>91</v>
      </c>
      <c r="AY143" s="19" t="s">
        <v>280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9" t="s">
        <v>89</v>
      </c>
      <c r="BK143" s="242">
        <f>ROUND(I143*H143,2)</f>
        <v>0</v>
      </c>
      <c r="BL143" s="19" t="s">
        <v>947</v>
      </c>
      <c r="BM143" s="241" t="s">
        <v>820</v>
      </c>
    </row>
    <row r="144" s="2" customFormat="1" ht="16.5" customHeight="1">
      <c r="A144" s="41"/>
      <c r="B144" s="42"/>
      <c r="C144" s="266" t="s">
        <v>566</v>
      </c>
      <c r="D144" s="266" t="s">
        <v>329</v>
      </c>
      <c r="E144" s="267" t="s">
        <v>1783</v>
      </c>
      <c r="F144" s="268" t="s">
        <v>1784</v>
      </c>
      <c r="G144" s="269" t="s">
        <v>1677</v>
      </c>
      <c r="H144" s="270">
        <v>4</v>
      </c>
      <c r="I144" s="271"/>
      <c r="J144" s="272">
        <f>ROUND(I144*H144,2)</f>
        <v>0</v>
      </c>
      <c r="K144" s="268" t="s">
        <v>44</v>
      </c>
      <c r="L144" s="273"/>
      <c r="M144" s="274" t="s">
        <v>44</v>
      </c>
      <c r="N144" s="275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947</v>
      </c>
      <c r="AT144" s="241" t="s">
        <v>329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947</v>
      </c>
      <c r="BM144" s="241" t="s">
        <v>829</v>
      </c>
    </row>
    <row r="145" s="2" customFormat="1" ht="16.5" customHeight="1">
      <c r="A145" s="41"/>
      <c r="B145" s="42"/>
      <c r="C145" s="266" t="s">
        <v>571</v>
      </c>
      <c r="D145" s="266" t="s">
        <v>329</v>
      </c>
      <c r="E145" s="267" t="s">
        <v>1785</v>
      </c>
      <c r="F145" s="268" t="s">
        <v>1786</v>
      </c>
      <c r="G145" s="269" t="s">
        <v>1677</v>
      </c>
      <c r="H145" s="270">
        <v>1</v>
      </c>
      <c r="I145" s="271"/>
      <c r="J145" s="272">
        <f>ROUND(I145*H145,2)</f>
        <v>0</v>
      </c>
      <c r="K145" s="268" t="s">
        <v>44</v>
      </c>
      <c r="L145" s="273"/>
      <c r="M145" s="274" t="s">
        <v>44</v>
      </c>
      <c r="N145" s="275" t="s">
        <v>53</v>
      </c>
      <c r="O145" s="87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947</v>
      </c>
      <c r="AT145" s="241" t="s">
        <v>329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947</v>
      </c>
      <c r="BM145" s="241" t="s">
        <v>838</v>
      </c>
    </row>
    <row r="146" s="2" customFormat="1" ht="16.5" customHeight="1">
      <c r="A146" s="41"/>
      <c r="B146" s="42"/>
      <c r="C146" s="266" t="s">
        <v>576</v>
      </c>
      <c r="D146" s="266" t="s">
        <v>329</v>
      </c>
      <c r="E146" s="267" t="s">
        <v>1787</v>
      </c>
      <c r="F146" s="268" t="s">
        <v>1788</v>
      </c>
      <c r="G146" s="269" t="s">
        <v>1677</v>
      </c>
      <c r="H146" s="270">
        <v>6</v>
      </c>
      <c r="I146" s="271"/>
      <c r="J146" s="272">
        <f>ROUND(I146*H146,2)</f>
        <v>0</v>
      </c>
      <c r="K146" s="268" t="s">
        <v>44</v>
      </c>
      <c r="L146" s="273"/>
      <c r="M146" s="274" t="s">
        <v>44</v>
      </c>
      <c r="N146" s="275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947</v>
      </c>
      <c r="AT146" s="241" t="s">
        <v>329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947</v>
      </c>
      <c r="BM146" s="241" t="s">
        <v>847</v>
      </c>
    </row>
    <row r="147" s="2" customFormat="1" ht="16.5" customHeight="1">
      <c r="A147" s="41"/>
      <c r="B147" s="42"/>
      <c r="C147" s="266" t="s">
        <v>581</v>
      </c>
      <c r="D147" s="266" t="s">
        <v>329</v>
      </c>
      <c r="E147" s="267" t="s">
        <v>1789</v>
      </c>
      <c r="F147" s="268" t="s">
        <v>1790</v>
      </c>
      <c r="G147" s="269" t="s">
        <v>218</v>
      </c>
      <c r="H147" s="270">
        <v>20</v>
      </c>
      <c r="I147" s="271"/>
      <c r="J147" s="272">
        <f>ROUND(I147*H147,2)</f>
        <v>0</v>
      </c>
      <c r="K147" s="268" t="s">
        <v>44</v>
      </c>
      <c r="L147" s="273"/>
      <c r="M147" s="274" t="s">
        <v>44</v>
      </c>
      <c r="N147" s="275" t="s">
        <v>53</v>
      </c>
      <c r="O147" s="87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947</v>
      </c>
      <c r="AT147" s="241" t="s">
        <v>329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947</v>
      </c>
      <c r="BM147" s="241" t="s">
        <v>857</v>
      </c>
    </row>
    <row r="148" s="2" customFormat="1" ht="16.5" customHeight="1">
      <c r="A148" s="41"/>
      <c r="B148" s="42"/>
      <c r="C148" s="266" t="s">
        <v>586</v>
      </c>
      <c r="D148" s="266" t="s">
        <v>329</v>
      </c>
      <c r="E148" s="267" t="s">
        <v>1791</v>
      </c>
      <c r="F148" s="268" t="s">
        <v>1792</v>
      </c>
      <c r="G148" s="269" t="s">
        <v>218</v>
      </c>
      <c r="H148" s="270">
        <v>30</v>
      </c>
      <c r="I148" s="271"/>
      <c r="J148" s="272">
        <f>ROUND(I148*H148,2)</f>
        <v>0</v>
      </c>
      <c r="K148" s="268" t="s">
        <v>44</v>
      </c>
      <c r="L148" s="273"/>
      <c r="M148" s="274" t="s">
        <v>44</v>
      </c>
      <c r="N148" s="275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947</v>
      </c>
      <c r="AT148" s="241" t="s">
        <v>329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947</v>
      </c>
      <c r="BM148" s="241" t="s">
        <v>865</v>
      </c>
    </row>
    <row r="149" s="2" customFormat="1" ht="16.5" customHeight="1">
      <c r="A149" s="41"/>
      <c r="B149" s="42"/>
      <c r="C149" s="266" t="s">
        <v>594</v>
      </c>
      <c r="D149" s="266" t="s">
        <v>329</v>
      </c>
      <c r="E149" s="267" t="s">
        <v>1793</v>
      </c>
      <c r="F149" s="268" t="s">
        <v>1794</v>
      </c>
      <c r="G149" s="269" t="s">
        <v>1677</v>
      </c>
      <c r="H149" s="270">
        <v>5</v>
      </c>
      <c r="I149" s="271"/>
      <c r="J149" s="272">
        <f>ROUND(I149*H149,2)</f>
        <v>0</v>
      </c>
      <c r="K149" s="268" t="s">
        <v>44</v>
      </c>
      <c r="L149" s="273"/>
      <c r="M149" s="274" t="s">
        <v>44</v>
      </c>
      <c r="N149" s="275" t="s">
        <v>53</v>
      </c>
      <c r="O149" s="87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947</v>
      </c>
      <c r="AT149" s="241" t="s">
        <v>329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947</v>
      </c>
      <c r="BM149" s="241" t="s">
        <v>873</v>
      </c>
    </row>
    <row r="150" s="2" customFormat="1" ht="16.5" customHeight="1">
      <c r="A150" s="41"/>
      <c r="B150" s="42"/>
      <c r="C150" s="266" t="s">
        <v>598</v>
      </c>
      <c r="D150" s="266" t="s">
        <v>329</v>
      </c>
      <c r="E150" s="267" t="s">
        <v>1795</v>
      </c>
      <c r="F150" s="268" t="s">
        <v>1796</v>
      </c>
      <c r="G150" s="269" t="s">
        <v>1677</v>
      </c>
      <c r="H150" s="270">
        <v>3</v>
      </c>
      <c r="I150" s="271"/>
      <c r="J150" s="272">
        <f>ROUND(I150*H150,2)</f>
        <v>0</v>
      </c>
      <c r="K150" s="268" t="s">
        <v>44</v>
      </c>
      <c r="L150" s="273"/>
      <c r="M150" s="274" t="s">
        <v>44</v>
      </c>
      <c r="N150" s="275" t="s">
        <v>53</v>
      </c>
      <c r="O150" s="87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41" t="s">
        <v>947</v>
      </c>
      <c r="AT150" s="241" t="s">
        <v>329</v>
      </c>
      <c r="AU150" s="241" t="s">
        <v>91</v>
      </c>
      <c r="AY150" s="19" t="s">
        <v>280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9" t="s">
        <v>89</v>
      </c>
      <c r="BK150" s="242">
        <f>ROUND(I150*H150,2)</f>
        <v>0</v>
      </c>
      <c r="BL150" s="19" t="s">
        <v>947</v>
      </c>
      <c r="BM150" s="241" t="s">
        <v>881</v>
      </c>
    </row>
    <row r="151" s="2" customFormat="1" ht="16.5" customHeight="1">
      <c r="A151" s="41"/>
      <c r="B151" s="42"/>
      <c r="C151" s="266" t="s">
        <v>604</v>
      </c>
      <c r="D151" s="266" t="s">
        <v>329</v>
      </c>
      <c r="E151" s="267" t="s">
        <v>1797</v>
      </c>
      <c r="F151" s="268" t="s">
        <v>1798</v>
      </c>
      <c r="G151" s="269" t="s">
        <v>1677</v>
      </c>
      <c r="H151" s="270">
        <v>30</v>
      </c>
      <c r="I151" s="271"/>
      <c r="J151" s="272">
        <f>ROUND(I151*H151,2)</f>
        <v>0</v>
      </c>
      <c r="K151" s="268" t="s">
        <v>44</v>
      </c>
      <c r="L151" s="273"/>
      <c r="M151" s="274" t="s">
        <v>44</v>
      </c>
      <c r="N151" s="275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947</v>
      </c>
      <c r="AT151" s="241" t="s">
        <v>329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947</v>
      </c>
      <c r="BM151" s="241" t="s">
        <v>893</v>
      </c>
    </row>
    <row r="152" s="2" customFormat="1" ht="16.5" customHeight="1">
      <c r="A152" s="41"/>
      <c r="B152" s="42"/>
      <c r="C152" s="266" t="s">
        <v>610</v>
      </c>
      <c r="D152" s="266" t="s">
        <v>329</v>
      </c>
      <c r="E152" s="267" t="s">
        <v>1799</v>
      </c>
      <c r="F152" s="268" t="s">
        <v>1800</v>
      </c>
      <c r="G152" s="269" t="s">
        <v>1677</v>
      </c>
      <c r="H152" s="270">
        <v>9</v>
      </c>
      <c r="I152" s="271"/>
      <c r="J152" s="272">
        <f>ROUND(I152*H152,2)</f>
        <v>0</v>
      </c>
      <c r="K152" s="268" t="s">
        <v>44</v>
      </c>
      <c r="L152" s="273"/>
      <c r="M152" s="274" t="s">
        <v>44</v>
      </c>
      <c r="N152" s="275" t="s">
        <v>53</v>
      </c>
      <c r="O152" s="87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1" t="s">
        <v>947</v>
      </c>
      <c r="AT152" s="241" t="s">
        <v>329</v>
      </c>
      <c r="AU152" s="241" t="s">
        <v>91</v>
      </c>
      <c r="AY152" s="19" t="s">
        <v>280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89</v>
      </c>
      <c r="BK152" s="242">
        <f>ROUND(I152*H152,2)</f>
        <v>0</v>
      </c>
      <c r="BL152" s="19" t="s">
        <v>947</v>
      </c>
      <c r="BM152" s="241" t="s">
        <v>903</v>
      </c>
    </row>
    <row r="153" s="2" customFormat="1" ht="16.5" customHeight="1">
      <c r="A153" s="41"/>
      <c r="B153" s="42"/>
      <c r="C153" s="266" t="s">
        <v>620</v>
      </c>
      <c r="D153" s="266" t="s">
        <v>329</v>
      </c>
      <c r="E153" s="267" t="s">
        <v>1801</v>
      </c>
      <c r="F153" s="268" t="s">
        <v>1802</v>
      </c>
      <c r="G153" s="269" t="s">
        <v>1677</v>
      </c>
      <c r="H153" s="270">
        <v>2</v>
      </c>
      <c r="I153" s="271"/>
      <c r="J153" s="272">
        <f>ROUND(I153*H153,2)</f>
        <v>0</v>
      </c>
      <c r="K153" s="268" t="s">
        <v>44</v>
      </c>
      <c r="L153" s="273"/>
      <c r="M153" s="274" t="s">
        <v>44</v>
      </c>
      <c r="N153" s="275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947</v>
      </c>
      <c r="AT153" s="241" t="s">
        <v>329</v>
      </c>
      <c r="AU153" s="241" t="s">
        <v>91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947</v>
      </c>
      <c r="BM153" s="241" t="s">
        <v>913</v>
      </c>
    </row>
    <row r="154" s="2" customFormat="1" ht="16.5" customHeight="1">
      <c r="A154" s="41"/>
      <c r="B154" s="42"/>
      <c r="C154" s="266" t="s">
        <v>624</v>
      </c>
      <c r="D154" s="266" t="s">
        <v>329</v>
      </c>
      <c r="E154" s="267" t="s">
        <v>1803</v>
      </c>
      <c r="F154" s="268" t="s">
        <v>1804</v>
      </c>
      <c r="G154" s="269" t="s">
        <v>1677</v>
      </c>
      <c r="H154" s="270">
        <v>5</v>
      </c>
      <c r="I154" s="271"/>
      <c r="J154" s="272">
        <f>ROUND(I154*H154,2)</f>
        <v>0</v>
      </c>
      <c r="K154" s="268" t="s">
        <v>44</v>
      </c>
      <c r="L154" s="273"/>
      <c r="M154" s="274" t="s">
        <v>44</v>
      </c>
      <c r="N154" s="275" t="s">
        <v>53</v>
      </c>
      <c r="O154" s="87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947</v>
      </c>
      <c r="AT154" s="241" t="s">
        <v>329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947</v>
      </c>
      <c r="BM154" s="241" t="s">
        <v>928</v>
      </c>
    </row>
    <row r="155" s="2" customFormat="1" ht="16.5" customHeight="1">
      <c r="A155" s="41"/>
      <c r="B155" s="42"/>
      <c r="C155" s="266" t="s">
        <v>236</v>
      </c>
      <c r="D155" s="266" t="s">
        <v>329</v>
      </c>
      <c r="E155" s="267" t="s">
        <v>1805</v>
      </c>
      <c r="F155" s="268" t="s">
        <v>1806</v>
      </c>
      <c r="G155" s="269" t="s">
        <v>1677</v>
      </c>
      <c r="H155" s="270">
        <v>5</v>
      </c>
      <c r="I155" s="271"/>
      <c r="J155" s="272">
        <f>ROUND(I155*H155,2)</f>
        <v>0</v>
      </c>
      <c r="K155" s="268" t="s">
        <v>44</v>
      </c>
      <c r="L155" s="273"/>
      <c r="M155" s="274" t="s">
        <v>44</v>
      </c>
      <c r="N155" s="275" t="s">
        <v>53</v>
      </c>
      <c r="O155" s="87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947</v>
      </c>
      <c r="AT155" s="241" t="s">
        <v>329</v>
      </c>
      <c r="AU155" s="241" t="s">
        <v>91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947</v>
      </c>
      <c r="BM155" s="241" t="s">
        <v>938</v>
      </c>
    </row>
    <row r="156" s="2" customFormat="1" ht="16.5" customHeight="1">
      <c r="A156" s="41"/>
      <c r="B156" s="42"/>
      <c r="C156" s="266" t="s">
        <v>633</v>
      </c>
      <c r="D156" s="266" t="s">
        <v>329</v>
      </c>
      <c r="E156" s="267" t="s">
        <v>1807</v>
      </c>
      <c r="F156" s="268" t="s">
        <v>1808</v>
      </c>
      <c r="G156" s="269" t="s">
        <v>1677</v>
      </c>
      <c r="H156" s="270">
        <v>1</v>
      </c>
      <c r="I156" s="271"/>
      <c r="J156" s="272">
        <f>ROUND(I156*H156,2)</f>
        <v>0</v>
      </c>
      <c r="K156" s="268" t="s">
        <v>44</v>
      </c>
      <c r="L156" s="273"/>
      <c r="M156" s="274" t="s">
        <v>44</v>
      </c>
      <c r="N156" s="275" t="s">
        <v>53</v>
      </c>
      <c r="O156" s="87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1" t="s">
        <v>947</v>
      </c>
      <c r="AT156" s="241" t="s">
        <v>329</v>
      </c>
      <c r="AU156" s="241" t="s">
        <v>91</v>
      </c>
      <c r="AY156" s="19" t="s">
        <v>280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89</v>
      </c>
      <c r="BK156" s="242">
        <f>ROUND(I156*H156,2)</f>
        <v>0</v>
      </c>
      <c r="BL156" s="19" t="s">
        <v>947</v>
      </c>
      <c r="BM156" s="241" t="s">
        <v>947</v>
      </c>
    </row>
    <row r="157" s="2" customFormat="1" ht="16.5" customHeight="1">
      <c r="A157" s="41"/>
      <c r="B157" s="42"/>
      <c r="C157" s="266" t="s">
        <v>639</v>
      </c>
      <c r="D157" s="266" t="s">
        <v>329</v>
      </c>
      <c r="E157" s="267" t="s">
        <v>1809</v>
      </c>
      <c r="F157" s="268" t="s">
        <v>1810</v>
      </c>
      <c r="G157" s="269" t="s">
        <v>218</v>
      </c>
      <c r="H157" s="270">
        <v>42</v>
      </c>
      <c r="I157" s="271"/>
      <c r="J157" s="272">
        <f>ROUND(I157*H157,2)</f>
        <v>0</v>
      </c>
      <c r="K157" s="268" t="s">
        <v>44</v>
      </c>
      <c r="L157" s="273"/>
      <c r="M157" s="274" t="s">
        <v>44</v>
      </c>
      <c r="N157" s="275" t="s">
        <v>53</v>
      </c>
      <c r="O157" s="87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947</v>
      </c>
      <c r="AT157" s="241" t="s">
        <v>329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947</v>
      </c>
      <c r="BM157" s="241" t="s">
        <v>957</v>
      </c>
    </row>
    <row r="158" s="2" customFormat="1" ht="16.5" customHeight="1">
      <c r="A158" s="41"/>
      <c r="B158" s="42"/>
      <c r="C158" s="266" t="s">
        <v>644</v>
      </c>
      <c r="D158" s="266" t="s">
        <v>329</v>
      </c>
      <c r="E158" s="267" t="s">
        <v>1811</v>
      </c>
      <c r="F158" s="268" t="s">
        <v>1812</v>
      </c>
      <c r="G158" s="269" t="s">
        <v>218</v>
      </c>
      <c r="H158" s="270">
        <v>35</v>
      </c>
      <c r="I158" s="271"/>
      <c r="J158" s="272">
        <f>ROUND(I158*H158,2)</f>
        <v>0</v>
      </c>
      <c r="K158" s="268" t="s">
        <v>44</v>
      </c>
      <c r="L158" s="273"/>
      <c r="M158" s="274" t="s">
        <v>44</v>
      </c>
      <c r="N158" s="275" t="s">
        <v>53</v>
      </c>
      <c r="O158" s="87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947</v>
      </c>
      <c r="AT158" s="241" t="s">
        <v>329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947</v>
      </c>
      <c r="BM158" s="241" t="s">
        <v>967</v>
      </c>
    </row>
    <row r="159" s="2" customFormat="1" ht="16.5" customHeight="1">
      <c r="A159" s="41"/>
      <c r="B159" s="42"/>
      <c r="C159" s="266" t="s">
        <v>649</v>
      </c>
      <c r="D159" s="266" t="s">
        <v>329</v>
      </c>
      <c r="E159" s="267" t="s">
        <v>1813</v>
      </c>
      <c r="F159" s="268" t="s">
        <v>1814</v>
      </c>
      <c r="G159" s="269" t="s">
        <v>1677</v>
      </c>
      <c r="H159" s="270">
        <v>6</v>
      </c>
      <c r="I159" s="271"/>
      <c r="J159" s="272">
        <f>ROUND(I159*H159,2)</f>
        <v>0</v>
      </c>
      <c r="K159" s="268" t="s">
        <v>44</v>
      </c>
      <c r="L159" s="273"/>
      <c r="M159" s="274" t="s">
        <v>44</v>
      </c>
      <c r="N159" s="275" t="s">
        <v>53</v>
      </c>
      <c r="O159" s="87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947</v>
      </c>
      <c r="AT159" s="241" t="s">
        <v>329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947</v>
      </c>
      <c r="BM159" s="241" t="s">
        <v>979</v>
      </c>
    </row>
    <row r="160" s="2" customFormat="1" ht="16.5" customHeight="1">
      <c r="A160" s="41"/>
      <c r="B160" s="42"/>
      <c r="C160" s="266" t="s">
        <v>653</v>
      </c>
      <c r="D160" s="266" t="s">
        <v>329</v>
      </c>
      <c r="E160" s="267" t="s">
        <v>1815</v>
      </c>
      <c r="F160" s="268" t="s">
        <v>1816</v>
      </c>
      <c r="G160" s="269" t="s">
        <v>1677</v>
      </c>
      <c r="H160" s="270">
        <v>7</v>
      </c>
      <c r="I160" s="271"/>
      <c r="J160" s="272">
        <f>ROUND(I160*H160,2)</f>
        <v>0</v>
      </c>
      <c r="K160" s="268" t="s">
        <v>44</v>
      </c>
      <c r="L160" s="273"/>
      <c r="M160" s="274" t="s">
        <v>44</v>
      </c>
      <c r="N160" s="275" t="s">
        <v>53</v>
      </c>
      <c r="O160" s="87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947</v>
      </c>
      <c r="AT160" s="241" t="s">
        <v>329</v>
      </c>
      <c r="AU160" s="241" t="s">
        <v>91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947</v>
      </c>
      <c r="BM160" s="241" t="s">
        <v>989</v>
      </c>
    </row>
    <row r="161" s="2" customFormat="1" ht="16.5" customHeight="1">
      <c r="A161" s="41"/>
      <c r="B161" s="42"/>
      <c r="C161" s="266" t="s">
        <v>657</v>
      </c>
      <c r="D161" s="266" t="s">
        <v>329</v>
      </c>
      <c r="E161" s="267" t="s">
        <v>1817</v>
      </c>
      <c r="F161" s="268" t="s">
        <v>1818</v>
      </c>
      <c r="G161" s="269" t="s">
        <v>1677</v>
      </c>
      <c r="H161" s="270">
        <v>30</v>
      </c>
      <c r="I161" s="271"/>
      <c r="J161" s="272">
        <f>ROUND(I161*H161,2)</f>
        <v>0</v>
      </c>
      <c r="K161" s="268" t="s">
        <v>44</v>
      </c>
      <c r="L161" s="273"/>
      <c r="M161" s="274" t="s">
        <v>44</v>
      </c>
      <c r="N161" s="275" t="s">
        <v>53</v>
      </c>
      <c r="O161" s="87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947</v>
      </c>
      <c r="AT161" s="241" t="s">
        <v>329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947</v>
      </c>
      <c r="BM161" s="241" t="s">
        <v>999</v>
      </c>
    </row>
    <row r="162" s="2" customFormat="1" ht="16.5" customHeight="1">
      <c r="A162" s="41"/>
      <c r="B162" s="42"/>
      <c r="C162" s="266" t="s">
        <v>662</v>
      </c>
      <c r="D162" s="266" t="s">
        <v>329</v>
      </c>
      <c r="E162" s="267" t="s">
        <v>1819</v>
      </c>
      <c r="F162" s="268" t="s">
        <v>1820</v>
      </c>
      <c r="G162" s="269" t="s">
        <v>1677</v>
      </c>
      <c r="H162" s="270">
        <v>1</v>
      </c>
      <c r="I162" s="271"/>
      <c r="J162" s="272">
        <f>ROUND(I162*H162,2)</f>
        <v>0</v>
      </c>
      <c r="K162" s="268" t="s">
        <v>44</v>
      </c>
      <c r="L162" s="273"/>
      <c r="M162" s="274" t="s">
        <v>44</v>
      </c>
      <c r="N162" s="275" t="s">
        <v>53</v>
      </c>
      <c r="O162" s="87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947</v>
      </c>
      <c r="AT162" s="241" t="s">
        <v>329</v>
      </c>
      <c r="AU162" s="241" t="s">
        <v>91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947</v>
      </c>
      <c r="BM162" s="241" t="s">
        <v>1009</v>
      </c>
    </row>
    <row r="163" s="2" customFormat="1" ht="16.5" customHeight="1">
      <c r="A163" s="41"/>
      <c r="B163" s="42"/>
      <c r="C163" s="266" t="s">
        <v>666</v>
      </c>
      <c r="D163" s="266" t="s">
        <v>329</v>
      </c>
      <c r="E163" s="267" t="s">
        <v>1821</v>
      </c>
      <c r="F163" s="268" t="s">
        <v>1822</v>
      </c>
      <c r="G163" s="269" t="s">
        <v>1677</v>
      </c>
      <c r="H163" s="270">
        <v>4</v>
      </c>
      <c r="I163" s="271"/>
      <c r="J163" s="272">
        <f>ROUND(I163*H163,2)</f>
        <v>0</v>
      </c>
      <c r="K163" s="268" t="s">
        <v>44</v>
      </c>
      <c r="L163" s="273"/>
      <c r="M163" s="274" t="s">
        <v>44</v>
      </c>
      <c r="N163" s="275" t="s">
        <v>53</v>
      </c>
      <c r="O163" s="87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947</v>
      </c>
      <c r="AT163" s="241" t="s">
        <v>329</v>
      </c>
      <c r="AU163" s="241" t="s">
        <v>91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947</v>
      </c>
      <c r="BM163" s="241" t="s">
        <v>1021</v>
      </c>
    </row>
    <row r="164" s="2" customFormat="1" ht="16.5" customHeight="1">
      <c r="A164" s="41"/>
      <c r="B164" s="42"/>
      <c r="C164" s="266" t="s">
        <v>671</v>
      </c>
      <c r="D164" s="266" t="s">
        <v>329</v>
      </c>
      <c r="E164" s="267" t="s">
        <v>1823</v>
      </c>
      <c r="F164" s="268" t="s">
        <v>1824</v>
      </c>
      <c r="G164" s="269" t="s">
        <v>1677</v>
      </c>
      <c r="H164" s="270">
        <v>1</v>
      </c>
      <c r="I164" s="271"/>
      <c r="J164" s="272">
        <f>ROUND(I164*H164,2)</f>
        <v>0</v>
      </c>
      <c r="K164" s="268" t="s">
        <v>44</v>
      </c>
      <c r="L164" s="273"/>
      <c r="M164" s="274" t="s">
        <v>44</v>
      </c>
      <c r="N164" s="275" t="s">
        <v>53</v>
      </c>
      <c r="O164" s="87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947</v>
      </c>
      <c r="AT164" s="241" t="s">
        <v>329</v>
      </c>
      <c r="AU164" s="241" t="s">
        <v>91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947</v>
      </c>
      <c r="BM164" s="241" t="s">
        <v>1033</v>
      </c>
    </row>
    <row r="165" s="2" customFormat="1" ht="16.5" customHeight="1">
      <c r="A165" s="41"/>
      <c r="B165" s="42"/>
      <c r="C165" s="266" t="s">
        <v>675</v>
      </c>
      <c r="D165" s="266" t="s">
        <v>329</v>
      </c>
      <c r="E165" s="267" t="s">
        <v>1825</v>
      </c>
      <c r="F165" s="268" t="s">
        <v>1826</v>
      </c>
      <c r="G165" s="269" t="s">
        <v>1677</v>
      </c>
      <c r="H165" s="270">
        <v>2</v>
      </c>
      <c r="I165" s="271"/>
      <c r="J165" s="272">
        <f>ROUND(I165*H165,2)</f>
        <v>0</v>
      </c>
      <c r="K165" s="268" t="s">
        <v>44</v>
      </c>
      <c r="L165" s="273"/>
      <c r="M165" s="274" t="s">
        <v>44</v>
      </c>
      <c r="N165" s="275" t="s">
        <v>53</v>
      </c>
      <c r="O165" s="87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947</v>
      </c>
      <c r="AT165" s="241" t="s">
        <v>329</v>
      </c>
      <c r="AU165" s="241" t="s">
        <v>91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947</v>
      </c>
      <c r="BM165" s="241" t="s">
        <v>1043</v>
      </c>
    </row>
    <row r="166" s="2" customFormat="1" ht="16.5" customHeight="1">
      <c r="A166" s="41"/>
      <c r="B166" s="42"/>
      <c r="C166" s="266" t="s">
        <v>680</v>
      </c>
      <c r="D166" s="266" t="s">
        <v>329</v>
      </c>
      <c r="E166" s="267" t="s">
        <v>1827</v>
      </c>
      <c r="F166" s="268" t="s">
        <v>1828</v>
      </c>
      <c r="G166" s="269" t="s">
        <v>1677</v>
      </c>
      <c r="H166" s="270">
        <v>10</v>
      </c>
      <c r="I166" s="271"/>
      <c r="J166" s="272">
        <f>ROUND(I166*H166,2)</f>
        <v>0</v>
      </c>
      <c r="K166" s="268" t="s">
        <v>44</v>
      </c>
      <c r="L166" s="273"/>
      <c r="M166" s="274" t="s">
        <v>44</v>
      </c>
      <c r="N166" s="275" t="s">
        <v>53</v>
      </c>
      <c r="O166" s="87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947</v>
      </c>
      <c r="AT166" s="241" t="s">
        <v>329</v>
      </c>
      <c r="AU166" s="241" t="s">
        <v>91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947</v>
      </c>
      <c r="BM166" s="241" t="s">
        <v>1053</v>
      </c>
    </row>
    <row r="167" s="2" customFormat="1" ht="16.5" customHeight="1">
      <c r="A167" s="41"/>
      <c r="B167" s="42"/>
      <c r="C167" s="266" t="s">
        <v>686</v>
      </c>
      <c r="D167" s="266" t="s">
        <v>329</v>
      </c>
      <c r="E167" s="267" t="s">
        <v>1829</v>
      </c>
      <c r="F167" s="268" t="s">
        <v>1830</v>
      </c>
      <c r="G167" s="269" t="s">
        <v>1677</v>
      </c>
      <c r="H167" s="270">
        <v>1</v>
      </c>
      <c r="I167" s="271"/>
      <c r="J167" s="272">
        <f>ROUND(I167*H167,2)</f>
        <v>0</v>
      </c>
      <c r="K167" s="268" t="s">
        <v>44</v>
      </c>
      <c r="L167" s="273"/>
      <c r="M167" s="274" t="s">
        <v>44</v>
      </c>
      <c r="N167" s="275" t="s">
        <v>53</v>
      </c>
      <c r="O167" s="87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1" t="s">
        <v>947</v>
      </c>
      <c r="AT167" s="241" t="s">
        <v>329</v>
      </c>
      <c r="AU167" s="241" t="s">
        <v>91</v>
      </c>
      <c r="AY167" s="19" t="s">
        <v>280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89</v>
      </c>
      <c r="BK167" s="242">
        <f>ROUND(I167*H167,2)</f>
        <v>0</v>
      </c>
      <c r="BL167" s="19" t="s">
        <v>947</v>
      </c>
      <c r="BM167" s="241" t="s">
        <v>1063</v>
      </c>
    </row>
    <row r="168" s="2" customFormat="1" ht="16.5" customHeight="1">
      <c r="A168" s="41"/>
      <c r="B168" s="42"/>
      <c r="C168" s="266" t="s">
        <v>691</v>
      </c>
      <c r="D168" s="266" t="s">
        <v>329</v>
      </c>
      <c r="E168" s="267" t="s">
        <v>1831</v>
      </c>
      <c r="F168" s="268" t="s">
        <v>1832</v>
      </c>
      <c r="G168" s="269" t="s">
        <v>1677</v>
      </c>
      <c r="H168" s="270">
        <v>2</v>
      </c>
      <c r="I168" s="271"/>
      <c r="J168" s="272">
        <f>ROUND(I168*H168,2)</f>
        <v>0</v>
      </c>
      <c r="K168" s="268" t="s">
        <v>44</v>
      </c>
      <c r="L168" s="273"/>
      <c r="M168" s="274" t="s">
        <v>44</v>
      </c>
      <c r="N168" s="275" t="s">
        <v>53</v>
      </c>
      <c r="O168" s="87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947</v>
      </c>
      <c r="AT168" s="241" t="s">
        <v>329</v>
      </c>
      <c r="AU168" s="241" t="s">
        <v>91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947</v>
      </c>
      <c r="BM168" s="241" t="s">
        <v>1072</v>
      </c>
    </row>
    <row r="169" s="2" customFormat="1" ht="16.5" customHeight="1">
      <c r="A169" s="41"/>
      <c r="B169" s="42"/>
      <c r="C169" s="266" t="s">
        <v>696</v>
      </c>
      <c r="D169" s="266" t="s">
        <v>329</v>
      </c>
      <c r="E169" s="267" t="s">
        <v>1833</v>
      </c>
      <c r="F169" s="268" t="s">
        <v>1834</v>
      </c>
      <c r="G169" s="269" t="s">
        <v>1677</v>
      </c>
      <c r="H169" s="270">
        <v>2</v>
      </c>
      <c r="I169" s="271"/>
      <c r="J169" s="272">
        <f>ROUND(I169*H169,2)</f>
        <v>0</v>
      </c>
      <c r="K169" s="268" t="s">
        <v>44</v>
      </c>
      <c r="L169" s="273"/>
      <c r="M169" s="274" t="s">
        <v>44</v>
      </c>
      <c r="N169" s="275" t="s">
        <v>53</v>
      </c>
      <c r="O169" s="87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947</v>
      </c>
      <c r="AT169" s="241" t="s">
        <v>329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947</v>
      </c>
      <c r="BM169" s="241" t="s">
        <v>1083</v>
      </c>
    </row>
    <row r="170" s="2" customFormat="1" ht="16.5" customHeight="1">
      <c r="A170" s="41"/>
      <c r="B170" s="42"/>
      <c r="C170" s="266" t="s">
        <v>703</v>
      </c>
      <c r="D170" s="266" t="s">
        <v>329</v>
      </c>
      <c r="E170" s="267" t="s">
        <v>1835</v>
      </c>
      <c r="F170" s="268" t="s">
        <v>1836</v>
      </c>
      <c r="G170" s="269" t="s">
        <v>1677</v>
      </c>
      <c r="H170" s="270">
        <v>2</v>
      </c>
      <c r="I170" s="271"/>
      <c r="J170" s="272">
        <f>ROUND(I170*H170,2)</f>
        <v>0</v>
      </c>
      <c r="K170" s="268" t="s">
        <v>44</v>
      </c>
      <c r="L170" s="273"/>
      <c r="M170" s="274" t="s">
        <v>44</v>
      </c>
      <c r="N170" s="275" t="s">
        <v>53</v>
      </c>
      <c r="O170" s="87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1" t="s">
        <v>947</v>
      </c>
      <c r="AT170" s="241" t="s">
        <v>329</v>
      </c>
      <c r="AU170" s="241" t="s">
        <v>91</v>
      </c>
      <c r="AY170" s="19" t="s">
        <v>280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89</v>
      </c>
      <c r="BK170" s="242">
        <f>ROUND(I170*H170,2)</f>
        <v>0</v>
      </c>
      <c r="BL170" s="19" t="s">
        <v>947</v>
      </c>
      <c r="BM170" s="241" t="s">
        <v>1093</v>
      </c>
    </row>
    <row r="171" s="2" customFormat="1" ht="16.5" customHeight="1">
      <c r="A171" s="41"/>
      <c r="B171" s="42"/>
      <c r="C171" s="266" t="s">
        <v>711</v>
      </c>
      <c r="D171" s="266" t="s">
        <v>329</v>
      </c>
      <c r="E171" s="267" t="s">
        <v>1837</v>
      </c>
      <c r="F171" s="268" t="s">
        <v>1838</v>
      </c>
      <c r="G171" s="269" t="s">
        <v>218</v>
      </c>
      <c r="H171" s="270">
        <v>6</v>
      </c>
      <c r="I171" s="271"/>
      <c r="J171" s="272">
        <f>ROUND(I171*H171,2)</f>
        <v>0</v>
      </c>
      <c r="K171" s="268" t="s">
        <v>44</v>
      </c>
      <c r="L171" s="273"/>
      <c r="M171" s="274" t="s">
        <v>44</v>
      </c>
      <c r="N171" s="275" t="s">
        <v>53</v>
      </c>
      <c r="O171" s="87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1" t="s">
        <v>947</v>
      </c>
      <c r="AT171" s="241" t="s">
        <v>329</v>
      </c>
      <c r="AU171" s="241" t="s">
        <v>91</v>
      </c>
      <c r="AY171" s="19" t="s">
        <v>280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89</v>
      </c>
      <c r="BK171" s="242">
        <f>ROUND(I171*H171,2)</f>
        <v>0</v>
      </c>
      <c r="BL171" s="19" t="s">
        <v>947</v>
      </c>
      <c r="BM171" s="241" t="s">
        <v>1103</v>
      </c>
    </row>
    <row r="172" s="2" customFormat="1" ht="16.5" customHeight="1">
      <c r="A172" s="41"/>
      <c r="B172" s="42"/>
      <c r="C172" s="266" t="s">
        <v>719</v>
      </c>
      <c r="D172" s="266" t="s">
        <v>329</v>
      </c>
      <c r="E172" s="267" t="s">
        <v>1839</v>
      </c>
      <c r="F172" s="268" t="s">
        <v>1840</v>
      </c>
      <c r="G172" s="269" t="s">
        <v>218</v>
      </c>
      <c r="H172" s="270">
        <v>10</v>
      </c>
      <c r="I172" s="271"/>
      <c r="J172" s="272">
        <f>ROUND(I172*H172,2)</f>
        <v>0</v>
      </c>
      <c r="K172" s="268" t="s">
        <v>44</v>
      </c>
      <c r="L172" s="273"/>
      <c r="M172" s="274" t="s">
        <v>44</v>
      </c>
      <c r="N172" s="275" t="s">
        <v>53</v>
      </c>
      <c r="O172" s="87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1" t="s">
        <v>947</v>
      </c>
      <c r="AT172" s="241" t="s">
        <v>329</v>
      </c>
      <c r="AU172" s="241" t="s">
        <v>91</v>
      </c>
      <c r="AY172" s="19" t="s">
        <v>280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89</v>
      </c>
      <c r="BK172" s="242">
        <f>ROUND(I172*H172,2)</f>
        <v>0</v>
      </c>
      <c r="BL172" s="19" t="s">
        <v>947</v>
      </c>
      <c r="BM172" s="241" t="s">
        <v>1113</v>
      </c>
    </row>
    <row r="173" s="2" customFormat="1" ht="16.5" customHeight="1">
      <c r="A173" s="41"/>
      <c r="B173" s="42"/>
      <c r="C173" s="266" t="s">
        <v>724</v>
      </c>
      <c r="D173" s="266" t="s">
        <v>329</v>
      </c>
      <c r="E173" s="267" t="s">
        <v>1841</v>
      </c>
      <c r="F173" s="268" t="s">
        <v>1842</v>
      </c>
      <c r="G173" s="269" t="s">
        <v>218</v>
      </c>
      <c r="H173" s="270">
        <v>7</v>
      </c>
      <c r="I173" s="271"/>
      <c r="J173" s="272">
        <f>ROUND(I173*H173,2)</f>
        <v>0</v>
      </c>
      <c r="K173" s="268" t="s">
        <v>44</v>
      </c>
      <c r="L173" s="273"/>
      <c r="M173" s="274" t="s">
        <v>44</v>
      </c>
      <c r="N173" s="275" t="s">
        <v>53</v>
      </c>
      <c r="O173" s="87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947</v>
      </c>
      <c r="AT173" s="241" t="s">
        <v>329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947</v>
      </c>
      <c r="BM173" s="241" t="s">
        <v>1122</v>
      </c>
    </row>
    <row r="174" s="2" customFormat="1" ht="16.5" customHeight="1">
      <c r="A174" s="41"/>
      <c r="B174" s="42"/>
      <c r="C174" s="266" t="s">
        <v>733</v>
      </c>
      <c r="D174" s="266" t="s">
        <v>329</v>
      </c>
      <c r="E174" s="267" t="s">
        <v>1843</v>
      </c>
      <c r="F174" s="268" t="s">
        <v>1844</v>
      </c>
      <c r="G174" s="269" t="s">
        <v>218</v>
      </c>
      <c r="H174" s="270">
        <v>10</v>
      </c>
      <c r="I174" s="271"/>
      <c r="J174" s="272">
        <f>ROUND(I174*H174,2)</f>
        <v>0</v>
      </c>
      <c r="K174" s="268" t="s">
        <v>44</v>
      </c>
      <c r="L174" s="273"/>
      <c r="M174" s="274" t="s">
        <v>44</v>
      </c>
      <c r="N174" s="275" t="s">
        <v>53</v>
      </c>
      <c r="O174" s="87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1" t="s">
        <v>947</v>
      </c>
      <c r="AT174" s="241" t="s">
        <v>329</v>
      </c>
      <c r="AU174" s="241" t="s">
        <v>91</v>
      </c>
      <c r="AY174" s="19" t="s">
        <v>280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89</v>
      </c>
      <c r="BK174" s="242">
        <f>ROUND(I174*H174,2)</f>
        <v>0</v>
      </c>
      <c r="BL174" s="19" t="s">
        <v>947</v>
      </c>
      <c r="BM174" s="241" t="s">
        <v>227</v>
      </c>
    </row>
    <row r="175" s="2" customFormat="1" ht="16.5" customHeight="1">
      <c r="A175" s="41"/>
      <c r="B175" s="42"/>
      <c r="C175" s="266" t="s">
        <v>736</v>
      </c>
      <c r="D175" s="266" t="s">
        <v>329</v>
      </c>
      <c r="E175" s="267" t="s">
        <v>1845</v>
      </c>
      <c r="F175" s="268" t="s">
        <v>1846</v>
      </c>
      <c r="G175" s="269" t="s">
        <v>218</v>
      </c>
      <c r="H175" s="270">
        <v>15</v>
      </c>
      <c r="I175" s="271"/>
      <c r="J175" s="272">
        <f>ROUND(I175*H175,2)</f>
        <v>0</v>
      </c>
      <c r="K175" s="268" t="s">
        <v>44</v>
      </c>
      <c r="L175" s="273"/>
      <c r="M175" s="274" t="s">
        <v>44</v>
      </c>
      <c r="N175" s="275" t="s">
        <v>53</v>
      </c>
      <c r="O175" s="87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947</v>
      </c>
      <c r="AT175" s="241" t="s">
        <v>329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947</v>
      </c>
      <c r="BM175" s="241" t="s">
        <v>1141</v>
      </c>
    </row>
    <row r="176" s="2" customFormat="1" ht="16.5" customHeight="1">
      <c r="A176" s="41"/>
      <c r="B176" s="42"/>
      <c r="C176" s="266" t="s">
        <v>741</v>
      </c>
      <c r="D176" s="266" t="s">
        <v>329</v>
      </c>
      <c r="E176" s="267" t="s">
        <v>1847</v>
      </c>
      <c r="F176" s="268" t="s">
        <v>1848</v>
      </c>
      <c r="G176" s="269" t="s">
        <v>218</v>
      </c>
      <c r="H176" s="270">
        <v>6</v>
      </c>
      <c r="I176" s="271"/>
      <c r="J176" s="272">
        <f>ROUND(I176*H176,2)</f>
        <v>0</v>
      </c>
      <c r="K176" s="268" t="s">
        <v>44</v>
      </c>
      <c r="L176" s="273"/>
      <c r="M176" s="274" t="s">
        <v>44</v>
      </c>
      <c r="N176" s="275" t="s">
        <v>53</v>
      </c>
      <c r="O176" s="87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1" t="s">
        <v>947</v>
      </c>
      <c r="AT176" s="241" t="s">
        <v>329</v>
      </c>
      <c r="AU176" s="241" t="s">
        <v>91</v>
      </c>
      <c r="AY176" s="19" t="s">
        <v>280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89</v>
      </c>
      <c r="BK176" s="242">
        <f>ROUND(I176*H176,2)</f>
        <v>0</v>
      </c>
      <c r="BL176" s="19" t="s">
        <v>947</v>
      </c>
      <c r="BM176" s="241" t="s">
        <v>1151</v>
      </c>
    </row>
    <row r="177" s="2" customFormat="1" ht="16.5" customHeight="1">
      <c r="A177" s="41"/>
      <c r="B177" s="42"/>
      <c r="C177" s="266" t="s">
        <v>746</v>
      </c>
      <c r="D177" s="266" t="s">
        <v>329</v>
      </c>
      <c r="E177" s="267" t="s">
        <v>1849</v>
      </c>
      <c r="F177" s="268" t="s">
        <v>1850</v>
      </c>
      <c r="G177" s="269" t="s">
        <v>218</v>
      </c>
      <c r="H177" s="270">
        <v>135</v>
      </c>
      <c r="I177" s="271"/>
      <c r="J177" s="272">
        <f>ROUND(I177*H177,2)</f>
        <v>0</v>
      </c>
      <c r="K177" s="268" t="s">
        <v>44</v>
      </c>
      <c r="L177" s="273"/>
      <c r="M177" s="274" t="s">
        <v>44</v>
      </c>
      <c r="N177" s="275" t="s">
        <v>53</v>
      </c>
      <c r="O177" s="87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947</v>
      </c>
      <c r="AT177" s="241" t="s">
        <v>329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947</v>
      </c>
      <c r="BM177" s="241" t="s">
        <v>1161</v>
      </c>
    </row>
    <row r="178" s="2" customFormat="1" ht="16.5" customHeight="1">
      <c r="A178" s="41"/>
      <c r="B178" s="42"/>
      <c r="C178" s="266" t="s">
        <v>750</v>
      </c>
      <c r="D178" s="266" t="s">
        <v>329</v>
      </c>
      <c r="E178" s="267" t="s">
        <v>1851</v>
      </c>
      <c r="F178" s="268" t="s">
        <v>1852</v>
      </c>
      <c r="G178" s="269" t="s">
        <v>218</v>
      </c>
      <c r="H178" s="270">
        <v>115</v>
      </c>
      <c r="I178" s="271"/>
      <c r="J178" s="272">
        <f>ROUND(I178*H178,2)</f>
        <v>0</v>
      </c>
      <c r="K178" s="268" t="s">
        <v>44</v>
      </c>
      <c r="L178" s="273"/>
      <c r="M178" s="274" t="s">
        <v>44</v>
      </c>
      <c r="N178" s="275" t="s">
        <v>53</v>
      </c>
      <c r="O178" s="87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1" t="s">
        <v>947</v>
      </c>
      <c r="AT178" s="241" t="s">
        <v>329</v>
      </c>
      <c r="AU178" s="241" t="s">
        <v>91</v>
      </c>
      <c r="AY178" s="19" t="s">
        <v>280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89</v>
      </c>
      <c r="BK178" s="242">
        <f>ROUND(I178*H178,2)</f>
        <v>0</v>
      </c>
      <c r="BL178" s="19" t="s">
        <v>947</v>
      </c>
      <c r="BM178" s="241" t="s">
        <v>1171</v>
      </c>
    </row>
    <row r="179" s="2" customFormat="1" ht="16.5" customHeight="1">
      <c r="A179" s="41"/>
      <c r="B179" s="42"/>
      <c r="C179" s="266" t="s">
        <v>755</v>
      </c>
      <c r="D179" s="266" t="s">
        <v>329</v>
      </c>
      <c r="E179" s="267" t="s">
        <v>1853</v>
      </c>
      <c r="F179" s="268" t="s">
        <v>1854</v>
      </c>
      <c r="G179" s="269" t="s">
        <v>218</v>
      </c>
      <c r="H179" s="270">
        <v>10</v>
      </c>
      <c r="I179" s="271"/>
      <c r="J179" s="272">
        <f>ROUND(I179*H179,2)</f>
        <v>0</v>
      </c>
      <c r="K179" s="268" t="s">
        <v>44</v>
      </c>
      <c r="L179" s="273"/>
      <c r="M179" s="274" t="s">
        <v>44</v>
      </c>
      <c r="N179" s="275" t="s">
        <v>53</v>
      </c>
      <c r="O179" s="87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1" t="s">
        <v>947</v>
      </c>
      <c r="AT179" s="241" t="s">
        <v>329</v>
      </c>
      <c r="AU179" s="241" t="s">
        <v>91</v>
      </c>
      <c r="AY179" s="19" t="s">
        <v>280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89</v>
      </c>
      <c r="BK179" s="242">
        <f>ROUND(I179*H179,2)</f>
        <v>0</v>
      </c>
      <c r="BL179" s="19" t="s">
        <v>947</v>
      </c>
      <c r="BM179" s="241" t="s">
        <v>1181</v>
      </c>
    </row>
    <row r="180" s="2" customFormat="1" ht="16.5" customHeight="1">
      <c r="A180" s="41"/>
      <c r="B180" s="42"/>
      <c r="C180" s="230" t="s">
        <v>758</v>
      </c>
      <c r="D180" s="230" t="s">
        <v>282</v>
      </c>
      <c r="E180" s="231" t="s">
        <v>1855</v>
      </c>
      <c r="F180" s="232" t="s">
        <v>1856</v>
      </c>
      <c r="G180" s="233" t="s">
        <v>1479</v>
      </c>
      <c r="H180" s="234">
        <v>1</v>
      </c>
      <c r="I180" s="235"/>
      <c r="J180" s="236">
        <f>ROUND(I180*H180,2)</f>
        <v>0</v>
      </c>
      <c r="K180" s="232" t="s">
        <v>44</v>
      </c>
      <c r="L180" s="47"/>
      <c r="M180" s="237" t="s">
        <v>44</v>
      </c>
      <c r="N180" s="238" t="s">
        <v>53</v>
      </c>
      <c r="O180" s="87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41" t="s">
        <v>947</v>
      </c>
      <c r="AT180" s="241" t="s">
        <v>282</v>
      </c>
      <c r="AU180" s="241" t="s">
        <v>91</v>
      </c>
      <c r="AY180" s="19" t="s">
        <v>280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89</v>
      </c>
      <c r="BK180" s="242">
        <f>ROUND(I180*H180,2)</f>
        <v>0</v>
      </c>
      <c r="BL180" s="19" t="s">
        <v>947</v>
      </c>
      <c r="BM180" s="241" t="s">
        <v>1857</v>
      </c>
    </row>
    <row r="181" s="2" customFormat="1" ht="16.5" customHeight="1">
      <c r="A181" s="41"/>
      <c r="B181" s="42"/>
      <c r="C181" s="230" t="s">
        <v>760</v>
      </c>
      <c r="D181" s="230" t="s">
        <v>282</v>
      </c>
      <c r="E181" s="231" t="s">
        <v>1858</v>
      </c>
      <c r="F181" s="232" t="s">
        <v>1859</v>
      </c>
      <c r="G181" s="233" t="s">
        <v>1479</v>
      </c>
      <c r="H181" s="234">
        <v>1</v>
      </c>
      <c r="I181" s="235"/>
      <c r="J181" s="236">
        <f>ROUND(I181*H181,2)</f>
        <v>0</v>
      </c>
      <c r="K181" s="232" t="s">
        <v>44</v>
      </c>
      <c r="L181" s="47"/>
      <c r="M181" s="304" t="s">
        <v>44</v>
      </c>
      <c r="N181" s="305" t="s">
        <v>53</v>
      </c>
      <c r="O181" s="306"/>
      <c r="P181" s="307">
        <f>O181*H181</f>
        <v>0</v>
      </c>
      <c r="Q181" s="307">
        <v>0</v>
      </c>
      <c r="R181" s="307">
        <f>Q181*H181</f>
        <v>0</v>
      </c>
      <c r="S181" s="307">
        <v>0</v>
      </c>
      <c r="T181" s="308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1" t="s">
        <v>947</v>
      </c>
      <c r="AT181" s="241" t="s">
        <v>282</v>
      </c>
      <c r="AU181" s="241" t="s">
        <v>91</v>
      </c>
      <c r="AY181" s="19" t="s">
        <v>280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89</v>
      </c>
      <c r="BK181" s="242">
        <f>ROUND(I181*H181,2)</f>
        <v>0</v>
      </c>
      <c r="BL181" s="19" t="s">
        <v>947</v>
      </c>
      <c r="BM181" s="241" t="s">
        <v>1860</v>
      </c>
    </row>
    <row r="182" s="2" customFormat="1" ht="6.96" customHeight="1">
      <c r="A182" s="41"/>
      <c r="B182" s="62"/>
      <c r="C182" s="63"/>
      <c r="D182" s="63"/>
      <c r="E182" s="63"/>
      <c r="F182" s="63"/>
      <c r="G182" s="63"/>
      <c r="H182" s="63"/>
      <c r="I182" s="179"/>
      <c r="J182" s="63"/>
      <c r="K182" s="63"/>
      <c r="L182" s="47"/>
      <c r="M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</sheetData>
  <sheetProtection sheet="1" autoFilter="0" formatColumns="0" formatRows="0" objects="1" scenarios="1" spinCount="100000" saltValue="CYCpt7GoSxkxRPxVrlnuoSremc33TR4LnTXrfMKXRRRurVlDgcnjj3wgAogoYlS3O+8G+s8R3rj2L1L4sKxeaA==" hashValue="/7V82W75QeXBPG5hZOvVimq/UzSZEI2gAeeQtgOraDVtQEEccDLke/xZYZ2w9vwz1gzofnl/Y5aH1DDmh9eg2w==" algorithmName="SHA-512" password="CC35"/>
  <autoFilter ref="C87:K18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224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1861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44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ROUND(J100,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ROUND((SUM(BE100:BE188)),  2)</f>
        <v>0</v>
      </c>
      <c r="G35" s="41"/>
      <c r="H35" s="41"/>
      <c r="I35" s="168">
        <v>0.20999999999999999</v>
      </c>
      <c r="J35" s="167">
        <f>ROUND(((SUM(BE100:BE188))*I35),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ROUND((SUM(BF100:BF188)),  2)</f>
        <v>0</v>
      </c>
      <c r="G36" s="41"/>
      <c r="H36" s="41"/>
      <c r="I36" s="168">
        <v>0.14999999999999999</v>
      </c>
      <c r="J36" s="167">
        <f>ROUND(((SUM(BF100:BF188))*I36),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ROUND((SUM(BG100:BG188)),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ROUND((SUM(BH100:BH188)),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ROUND((SUM(BI100:BI188)),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224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01e - Technologie fontány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J100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1862</v>
      </c>
      <c r="E64" s="192"/>
      <c r="F64" s="192"/>
      <c r="G64" s="192"/>
      <c r="H64" s="192"/>
      <c r="I64" s="193"/>
      <c r="J64" s="194">
        <f>J101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1863</v>
      </c>
      <c r="E65" s="198"/>
      <c r="F65" s="198"/>
      <c r="G65" s="198"/>
      <c r="H65" s="198"/>
      <c r="I65" s="199"/>
      <c r="J65" s="200">
        <f>J102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1864</v>
      </c>
      <c r="E66" s="198"/>
      <c r="F66" s="198"/>
      <c r="G66" s="198"/>
      <c r="H66" s="198"/>
      <c r="I66" s="199"/>
      <c r="J66" s="200">
        <f>J120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96"/>
      <c r="C67" s="128"/>
      <c r="D67" s="197" t="s">
        <v>1865</v>
      </c>
      <c r="E67" s="198"/>
      <c r="F67" s="198"/>
      <c r="G67" s="198"/>
      <c r="H67" s="198"/>
      <c r="I67" s="199"/>
      <c r="J67" s="200">
        <f>J121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96"/>
      <c r="C68" s="128"/>
      <c r="D68" s="197" t="s">
        <v>1866</v>
      </c>
      <c r="E68" s="198"/>
      <c r="F68" s="198"/>
      <c r="G68" s="198"/>
      <c r="H68" s="198"/>
      <c r="I68" s="199"/>
      <c r="J68" s="200">
        <f>J125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96"/>
      <c r="C69" s="128"/>
      <c r="D69" s="197" t="s">
        <v>1867</v>
      </c>
      <c r="E69" s="198"/>
      <c r="F69" s="198"/>
      <c r="G69" s="198"/>
      <c r="H69" s="198"/>
      <c r="I69" s="199"/>
      <c r="J69" s="200">
        <f>J134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1868</v>
      </c>
      <c r="E70" s="198"/>
      <c r="F70" s="198"/>
      <c r="G70" s="198"/>
      <c r="H70" s="198"/>
      <c r="I70" s="199"/>
      <c r="J70" s="200">
        <f>J138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96"/>
      <c r="C71" s="128"/>
      <c r="D71" s="197" t="s">
        <v>1866</v>
      </c>
      <c r="E71" s="198"/>
      <c r="F71" s="198"/>
      <c r="G71" s="198"/>
      <c r="H71" s="198"/>
      <c r="I71" s="199"/>
      <c r="J71" s="200">
        <f>J139</f>
        <v>0</v>
      </c>
      <c r="K71" s="128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96"/>
      <c r="C72" s="128"/>
      <c r="D72" s="197" t="s">
        <v>1867</v>
      </c>
      <c r="E72" s="198"/>
      <c r="F72" s="198"/>
      <c r="G72" s="198"/>
      <c r="H72" s="198"/>
      <c r="I72" s="199"/>
      <c r="J72" s="200">
        <f>J143</f>
        <v>0</v>
      </c>
      <c r="K72" s="128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96"/>
      <c r="C73" s="128"/>
      <c r="D73" s="197" t="s">
        <v>1869</v>
      </c>
      <c r="E73" s="198"/>
      <c r="F73" s="198"/>
      <c r="G73" s="198"/>
      <c r="H73" s="198"/>
      <c r="I73" s="199"/>
      <c r="J73" s="200">
        <f>J147</f>
        <v>0</v>
      </c>
      <c r="K73" s="128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96"/>
      <c r="C74" s="128"/>
      <c r="D74" s="197" t="s">
        <v>1865</v>
      </c>
      <c r="E74" s="198"/>
      <c r="F74" s="198"/>
      <c r="G74" s="198"/>
      <c r="H74" s="198"/>
      <c r="I74" s="199"/>
      <c r="J74" s="200">
        <f>J148</f>
        <v>0</v>
      </c>
      <c r="K74" s="128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4.88" customHeight="1">
      <c r="A75" s="10"/>
      <c r="B75" s="196"/>
      <c r="C75" s="128"/>
      <c r="D75" s="197" t="s">
        <v>1866</v>
      </c>
      <c r="E75" s="198"/>
      <c r="F75" s="198"/>
      <c r="G75" s="198"/>
      <c r="H75" s="198"/>
      <c r="I75" s="199"/>
      <c r="J75" s="200">
        <f>J158</f>
        <v>0</v>
      </c>
      <c r="K75" s="128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96"/>
      <c r="C76" s="128"/>
      <c r="D76" s="197" t="s">
        <v>1870</v>
      </c>
      <c r="E76" s="198"/>
      <c r="F76" s="198"/>
      <c r="G76" s="198"/>
      <c r="H76" s="198"/>
      <c r="I76" s="199"/>
      <c r="J76" s="200">
        <f>J167</f>
        <v>0</v>
      </c>
      <c r="K76" s="128"/>
      <c r="L76" s="20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4.88" customHeight="1">
      <c r="A77" s="10"/>
      <c r="B77" s="196"/>
      <c r="C77" s="128"/>
      <c r="D77" s="197" t="s">
        <v>1867</v>
      </c>
      <c r="E77" s="198"/>
      <c r="F77" s="198"/>
      <c r="G77" s="198"/>
      <c r="H77" s="198"/>
      <c r="I77" s="199"/>
      <c r="J77" s="200">
        <f>J171</f>
        <v>0</v>
      </c>
      <c r="K77" s="128"/>
      <c r="L77" s="20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96"/>
      <c r="C78" s="128"/>
      <c r="D78" s="197" t="s">
        <v>1871</v>
      </c>
      <c r="E78" s="198"/>
      <c r="F78" s="198"/>
      <c r="G78" s="198"/>
      <c r="H78" s="198"/>
      <c r="I78" s="199"/>
      <c r="J78" s="200">
        <f>J175</f>
        <v>0</v>
      </c>
      <c r="K78" s="128"/>
      <c r="L78" s="20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2" customFormat="1" ht="21.84" customHeight="1">
      <c r="A79" s="41"/>
      <c r="B79" s="42"/>
      <c r="C79" s="43"/>
      <c r="D79" s="43"/>
      <c r="E79" s="43"/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62"/>
      <c r="C80" s="63"/>
      <c r="D80" s="63"/>
      <c r="E80" s="63"/>
      <c r="F80" s="63"/>
      <c r="G80" s="63"/>
      <c r="H80" s="63"/>
      <c r="I80" s="179"/>
      <c r="J80" s="63"/>
      <c r="K80" s="6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4" s="2" customFormat="1" ht="6.96" customHeight="1">
      <c r="A84" s="41"/>
      <c r="B84" s="64"/>
      <c r="C84" s="65"/>
      <c r="D84" s="65"/>
      <c r="E84" s="65"/>
      <c r="F84" s="65"/>
      <c r="G84" s="65"/>
      <c r="H84" s="65"/>
      <c r="I84" s="182"/>
      <c r="J84" s="65"/>
      <c r="K84" s="65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24.96" customHeight="1">
      <c r="A85" s="41"/>
      <c r="B85" s="42"/>
      <c r="C85" s="25" t="s">
        <v>265</v>
      </c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6.96" customHeight="1">
      <c r="A86" s="41"/>
      <c r="B86" s="42"/>
      <c r="C86" s="43"/>
      <c r="D86" s="43"/>
      <c r="E86" s="43"/>
      <c r="F86" s="43"/>
      <c r="G86" s="43"/>
      <c r="H86" s="43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2" customHeight="1">
      <c r="A87" s="41"/>
      <c r="B87" s="42"/>
      <c r="C87" s="34" t="s">
        <v>16</v>
      </c>
      <c r="D87" s="43"/>
      <c r="E87" s="43"/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2" customFormat="1" ht="16.5" customHeight="1">
      <c r="A88" s="41"/>
      <c r="B88" s="42"/>
      <c r="C88" s="43"/>
      <c r="D88" s="43"/>
      <c r="E88" s="183" t="str">
        <f>E7</f>
        <v>Revitalizace Jižního náměstí</v>
      </c>
      <c r="F88" s="34"/>
      <c r="G88" s="34"/>
      <c r="H88" s="34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1" customFormat="1" ht="12" customHeight="1">
      <c r="B89" s="23"/>
      <c r="C89" s="34" t="s">
        <v>220</v>
      </c>
      <c r="D89" s="24"/>
      <c r="E89" s="24"/>
      <c r="F89" s="24"/>
      <c r="G89" s="24"/>
      <c r="H89" s="24"/>
      <c r="I89" s="141"/>
      <c r="J89" s="24"/>
      <c r="K89" s="24"/>
      <c r="L89" s="22"/>
    </row>
    <row r="90" s="2" customFormat="1" ht="16.5" customHeight="1">
      <c r="A90" s="41"/>
      <c r="B90" s="42"/>
      <c r="C90" s="43"/>
      <c r="D90" s="43"/>
      <c r="E90" s="183" t="s">
        <v>224</v>
      </c>
      <c r="F90" s="43"/>
      <c r="G90" s="43"/>
      <c r="H90" s="43"/>
      <c r="I90" s="150"/>
      <c r="J90" s="43"/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12" customHeight="1">
      <c r="A91" s="41"/>
      <c r="B91" s="42"/>
      <c r="C91" s="34" t="s">
        <v>228</v>
      </c>
      <c r="D91" s="43"/>
      <c r="E91" s="43"/>
      <c r="F91" s="43"/>
      <c r="G91" s="43"/>
      <c r="H91" s="43"/>
      <c r="I91" s="150"/>
      <c r="J91" s="43"/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6.5" customHeight="1">
      <c r="A92" s="41"/>
      <c r="B92" s="42"/>
      <c r="C92" s="43"/>
      <c r="D92" s="43"/>
      <c r="E92" s="72" t="str">
        <f>E11</f>
        <v>01e - Technologie fontány</v>
      </c>
      <c r="F92" s="43"/>
      <c r="G92" s="43"/>
      <c r="H92" s="43"/>
      <c r="I92" s="150"/>
      <c r="J92" s="43"/>
      <c r="K92" s="43"/>
      <c r="L92" s="15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6.96" customHeight="1">
      <c r="A93" s="41"/>
      <c r="B93" s="42"/>
      <c r="C93" s="43"/>
      <c r="D93" s="43"/>
      <c r="E93" s="43"/>
      <c r="F93" s="43"/>
      <c r="G93" s="43"/>
      <c r="H93" s="43"/>
      <c r="I93" s="150"/>
      <c r="J93" s="43"/>
      <c r="K93" s="43"/>
      <c r="L93" s="15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12" customHeight="1">
      <c r="A94" s="41"/>
      <c r="B94" s="42"/>
      <c r="C94" s="34" t="s">
        <v>22</v>
      </c>
      <c r="D94" s="43"/>
      <c r="E94" s="43"/>
      <c r="F94" s="29" t="str">
        <f>F14</f>
        <v>Praha 14</v>
      </c>
      <c r="G94" s="43"/>
      <c r="H94" s="43"/>
      <c r="I94" s="153" t="s">
        <v>24</v>
      </c>
      <c r="J94" s="75" t="str">
        <f>IF(J14="","",J14)</f>
        <v>17. 10. 2019</v>
      </c>
      <c r="K94" s="43"/>
      <c r="L94" s="15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6.96" customHeight="1">
      <c r="A95" s="41"/>
      <c r="B95" s="42"/>
      <c r="C95" s="43"/>
      <c r="D95" s="43"/>
      <c r="E95" s="43"/>
      <c r="F95" s="43"/>
      <c r="G95" s="43"/>
      <c r="H95" s="43"/>
      <c r="I95" s="150"/>
      <c r="J95" s="43"/>
      <c r="K95" s="43"/>
      <c r="L95" s="15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27.9" customHeight="1">
      <c r="A96" s="41"/>
      <c r="B96" s="42"/>
      <c r="C96" s="34" t="s">
        <v>30</v>
      </c>
      <c r="D96" s="43"/>
      <c r="E96" s="43"/>
      <c r="F96" s="29" t="str">
        <f>E17</f>
        <v>TSK hl. m. Prahy a.s.</v>
      </c>
      <c r="G96" s="43"/>
      <c r="H96" s="43"/>
      <c r="I96" s="153" t="s">
        <v>38</v>
      </c>
      <c r="J96" s="39" t="str">
        <f>E23</f>
        <v>d plus projektová a inženýrská a.s.</v>
      </c>
      <c r="K96" s="43"/>
      <c r="L96" s="15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2" customFormat="1" ht="15.15" customHeight="1">
      <c r="A97" s="41"/>
      <c r="B97" s="42"/>
      <c r="C97" s="34" t="s">
        <v>36</v>
      </c>
      <c r="D97" s="43"/>
      <c r="E97" s="43"/>
      <c r="F97" s="29" t="str">
        <f>IF(E20="","",E20)</f>
        <v>Vyplň údaj</v>
      </c>
      <c r="G97" s="43"/>
      <c r="H97" s="43"/>
      <c r="I97" s="153" t="s">
        <v>43</v>
      </c>
      <c r="J97" s="39" t="str">
        <f>E26</f>
        <v xml:space="preserve"> </v>
      </c>
      <c r="K97" s="43"/>
      <c r="L97" s="15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="2" customFormat="1" ht="10.32" customHeight="1">
      <c r="A98" s="41"/>
      <c r="B98" s="42"/>
      <c r="C98" s="43"/>
      <c r="D98" s="43"/>
      <c r="E98" s="43"/>
      <c r="F98" s="43"/>
      <c r="G98" s="43"/>
      <c r="H98" s="43"/>
      <c r="I98" s="150"/>
      <c r="J98" s="43"/>
      <c r="K98" s="43"/>
      <c r="L98" s="15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="11" customFormat="1" ht="29.28" customHeight="1">
      <c r="A99" s="202"/>
      <c r="B99" s="203"/>
      <c r="C99" s="204" t="s">
        <v>266</v>
      </c>
      <c r="D99" s="205" t="s">
        <v>67</v>
      </c>
      <c r="E99" s="205" t="s">
        <v>63</v>
      </c>
      <c r="F99" s="205" t="s">
        <v>64</v>
      </c>
      <c r="G99" s="205" t="s">
        <v>267</v>
      </c>
      <c r="H99" s="205" t="s">
        <v>268</v>
      </c>
      <c r="I99" s="206" t="s">
        <v>269</v>
      </c>
      <c r="J99" s="205" t="s">
        <v>239</v>
      </c>
      <c r="K99" s="207" t="s">
        <v>270</v>
      </c>
      <c r="L99" s="208"/>
      <c r="M99" s="95" t="s">
        <v>44</v>
      </c>
      <c r="N99" s="96" t="s">
        <v>52</v>
      </c>
      <c r="O99" s="96" t="s">
        <v>271</v>
      </c>
      <c r="P99" s="96" t="s">
        <v>272</v>
      </c>
      <c r="Q99" s="96" t="s">
        <v>273</v>
      </c>
      <c r="R99" s="96" t="s">
        <v>274</v>
      </c>
      <c r="S99" s="96" t="s">
        <v>275</v>
      </c>
      <c r="T99" s="97" t="s">
        <v>276</v>
      </c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</row>
    <row r="100" s="2" customFormat="1" ht="22.8" customHeight="1">
      <c r="A100" s="41"/>
      <c r="B100" s="42"/>
      <c r="C100" s="102" t="s">
        <v>277</v>
      </c>
      <c r="D100" s="43"/>
      <c r="E100" s="43"/>
      <c r="F100" s="43"/>
      <c r="G100" s="43"/>
      <c r="H100" s="43"/>
      <c r="I100" s="150"/>
      <c r="J100" s="209">
        <f>BK100</f>
        <v>0</v>
      </c>
      <c r="K100" s="43"/>
      <c r="L100" s="47"/>
      <c r="M100" s="98"/>
      <c r="N100" s="210"/>
      <c r="O100" s="99"/>
      <c r="P100" s="211">
        <f>P101</f>
        <v>0</v>
      </c>
      <c r="Q100" s="99"/>
      <c r="R100" s="211">
        <f>R101</f>
        <v>0</v>
      </c>
      <c r="S100" s="99"/>
      <c r="T100" s="212">
        <f>T101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81</v>
      </c>
      <c r="AU100" s="19" t="s">
        <v>240</v>
      </c>
      <c r="BK100" s="213">
        <f>BK101</f>
        <v>0</v>
      </c>
    </row>
    <row r="101" s="12" customFormat="1" ht="25.92" customHeight="1">
      <c r="A101" s="12"/>
      <c r="B101" s="214"/>
      <c r="C101" s="215"/>
      <c r="D101" s="216" t="s">
        <v>81</v>
      </c>
      <c r="E101" s="217" t="s">
        <v>1757</v>
      </c>
      <c r="F101" s="217" t="s">
        <v>1872</v>
      </c>
      <c r="G101" s="215"/>
      <c r="H101" s="215"/>
      <c r="I101" s="218"/>
      <c r="J101" s="219">
        <f>BK101</f>
        <v>0</v>
      </c>
      <c r="K101" s="215"/>
      <c r="L101" s="220"/>
      <c r="M101" s="221"/>
      <c r="N101" s="222"/>
      <c r="O101" s="222"/>
      <c r="P101" s="223">
        <f>P102+P120+P138+P147+P175</f>
        <v>0</v>
      </c>
      <c r="Q101" s="222"/>
      <c r="R101" s="223">
        <f>R102+R120+R138+R147+R175</f>
        <v>0</v>
      </c>
      <c r="S101" s="222"/>
      <c r="T101" s="224">
        <f>T102+T120+T138+T147+T175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5" t="s">
        <v>89</v>
      </c>
      <c r="AT101" s="226" t="s">
        <v>81</v>
      </c>
      <c r="AU101" s="226" t="s">
        <v>82</v>
      </c>
      <c r="AY101" s="225" t="s">
        <v>280</v>
      </c>
      <c r="BK101" s="227">
        <f>BK102+BK120+BK138+BK147+BK175</f>
        <v>0</v>
      </c>
    </row>
    <row r="102" s="12" customFormat="1" ht="22.8" customHeight="1">
      <c r="A102" s="12"/>
      <c r="B102" s="214"/>
      <c r="C102" s="215"/>
      <c r="D102" s="216" t="s">
        <v>81</v>
      </c>
      <c r="E102" s="228" t="s">
        <v>1873</v>
      </c>
      <c r="F102" s="228" t="s">
        <v>1874</v>
      </c>
      <c r="G102" s="215"/>
      <c r="H102" s="215"/>
      <c r="I102" s="218"/>
      <c r="J102" s="229">
        <f>BK102</f>
        <v>0</v>
      </c>
      <c r="K102" s="215"/>
      <c r="L102" s="220"/>
      <c r="M102" s="221"/>
      <c r="N102" s="222"/>
      <c r="O102" s="222"/>
      <c r="P102" s="223">
        <f>SUM(P103:P119)</f>
        <v>0</v>
      </c>
      <c r="Q102" s="222"/>
      <c r="R102" s="223">
        <f>SUM(R103:R119)</f>
        <v>0</v>
      </c>
      <c r="S102" s="222"/>
      <c r="T102" s="224">
        <f>SUM(T103:T119)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5" t="s">
        <v>89</v>
      </c>
      <c r="AT102" s="226" t="s">
        <v>81</v>
      </c>
      <c r="AU102" s="226" t="s">
        <v>89</v>
      </c>
      <c r="AY102" s="225" t="s">
        <v>280</v>
      </c>
      <c r="BK102" s="227">
        <f>SUM(BK103:BK119)</f>
        <v>0</v>
      </c>
    </row>
    <row r="103" s="2" customFormat="1" ht="24" customHeight="1">
      <c r="A103" s="41"/>
      <c r="B103" s="42"/>
      <c r="C103" s="230" t="s">
        <v>89</v>
      </c>
      <c r="D103" s="230" t="s">
        <v>282</v>
      </c>
      <c r="E103" s="231" t="s">
        <v>1875</v>
      </c>
      <c r="F103" s="232" t="s">
        <v>1876</v>
      </c>
      <c r="G103" s="233" t="s">
        <v>1479</v>
      </c>
      <c r="H103" s="234">
        <v>1</v>
      </c>
      <c r="I103" s="235"/>
      <c r="J103" s="236">
        <f>ROUND(I103*H103,2)</f>
        <v>0</v>
      </c>
      <c r="K103" s="232" t="s">
        <v>44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286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286</v>
      </c>
      <c r="BM103" s="241" t="s">
        <v>91</v>
      </c>
    </row>
    <row r="104" s="2" customFormat="1">
      <c r="A104" s="41"/>
      <c r="B104" s="42"/>
      <c r="C104" s="43"/>
      <c r="D104" s="245" t="s">
        <v>360</v>
      </c>
      <c r="E104" s="43"/>
      <c r="F104" s="276" t="s">
        <v>1877</v>
      </c>
      <c r="G104" s="43"/>
      <c r="H104" s="43"/>
      <c r="I104" s="150"/>
      <c r="J104" s="43"/>
      <c r="K104" s="43"/>
      <c r="L104" s="47"/>
      <c r="M104" s="277"/>
      <c r="N104" s="278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360</v>
      </c>
      <c r="AU104" s="19" t="s">
        <v>91</v>
      </c>
    </row>
    <row r="105" s="2" customFormat="1" ht="16.5" customHeight="1">
      <c r="A105" s="41"/>
      <c r="B105" s="42"/>
      <c r="C105" s="230" t="s">
        <v>91</v>
      </c>
      <c r="D105" s="230" t="s">
        <v>282</v>
      </c>
      <c r="E105" s="231" t="s">
        <v>1878</v>
      </c>
      <c r="F105" s="232" t="s">
        <v>1879</v>
      </c>
      <c r="G105" s="233" t="s">
        <v>1479</v>
      </c>
      <c r="H105" s="234">
        <v>1</v>
      </c>
      <c r="I105" s="235"/>
      <c r="J105" s="236">
        <f>ROUND(I105*H105,2)</f>
        <v>0</v>
      </c>
      <c r="K105" s="232" t="s">
        <v>44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286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286</v>
      </c>
    </row>
    <row r="106" s="2" customFormat="1">
      <c r="A106" s="41"/>
      <c r="B106" s="42"/>
      <c r="C106" s="43"/>
      <c r="D106" s="245" t="s">
        <v>360</v>
      </c>
      <c r="E106" s="43"/>
      <c r="F106" s="276" t="s">
        <v>1880</v>
      </c>
      <c r="G106" s="43"/>
      <c r="H106" s="43"/>
      <c r="I106" s="150"/>
      <c r="J106" s="43"/>
      <c r="K106" s="43"/>
      <c r="L106" s="47"/>
      <c r="M106" s="277"/>
      <c r="N106" s="278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360</v>
      </c>
      <c r="AU106" s="19" t="s">
        <v>91</v>
      </c>
    </row>
    <row r="107" s="2" customFormat="1" ht="16.5" customHeight="1">
      <c r="A107" s="41"/>
      <c r="B107" s="42"/>
      <c r="C107" s="230" t="s">
        <v>297</v>
      </c>
      <c r="D107" s="230" t="s">
        <v>282</v>
      </c>
      <c r="E107" s="231" t="s">
        <v>1881</v>
      </c>
      <c r="F107" s="232" t="s">
        <v>1882</v>
      </c>
      <c r="G107" s="233" t="s">
        <v>1479</v>
      </c>
      <c r="H107" s="234">
        <v>1</v>
      </c>
      <c r="I107" s="235"/>
      <c r="J107" s="236">
        <f>ROUND(I107*H107,2)</f>
        <v>0</v>
      </c>
      <c r="K107" s="232" t="s">
        <v>44</v>
      </c>
      <c r="L107" s="47"/>
      <c r="M107" s="237" t="s">
        <v>44</v>
      </c>
      <c r="N107" s="238" t="s">
        <v>53</v>
      </c>
      <c r="O107" s="87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41" t="s">
        <v>286</v>
      </c>
      <c r="AT107" s="241" t="s">
        <v>282</v>
      </c>
      <c r="AU107" s="241" t="s">
        <v>91</v>
      </c>
      <c r="AY107" s="19" t="s">
        <v>280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9" t="s">
        <v>89</v>
      </c>
      <c r="BK107" s="242">
        <f>ROUND(I107*H107,2)</f>
        <v>0</v>
      </c>
      <c r="BL107" s="19" t="s">
        <v>286</v>
      </c>
      <c r="BM107" s="241" t="s">
        <v>311</v>
      </c>
    </row>
    <row r="108" s="2" customFormat="1">
      <c r="A108" s="41"/>
      <c r="B108" s="42"/>
      <c r="C108" s="43"/>
      <c r="D108" s="245" t="s">
        <v>360</v>
      </c>
      <c r="E108" s="43"/>
      <c r="F108" s="276" t="s">
        <v>1883</v>
      </c>
      <c r="G108" s="43"/>
      <c r="H108" s="43"/>
      <c r="I108" s="150"/>
      <c r="J108" s="43"/>
      <c r="K108" s="43"/>
      <c r="L108" s="47"/>
      <c r="M108" s="277"/>
      <c r="N108" s="278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360</v>
      </c>
      <c r="AU108" s="19" t="s">
        <v>91</v>
      </c>
    </row>
    <row r="109" s="2" customFormat="1" ht="16.5" customHeight="1">
      <c r="A109" s="41"/>
      <c r="B109" s="42"/>
      <c r="C109" s="230" t="s">
        <v>286</v>
      </c>
      <c r="D109" s="230" t="s">
        <v>282</v>
      </c>
      <c r="E109" s="231" t="s">
        <v>1884</v>
      </c>
      <c r="F109" s="232" t="s">
        <v>1885</v>
      </c>
      <c r="G109" s="233" t="s">
        <v>1677</v>
      </c>
      <c r="H109" s="234">
        <v>3</v>
      </c>
      <c r="I109" s="235"/>
      <c r="J109" s="236">
        <f>ROUND(I109*H109,2)</f>
        <v>0</v>
      </c>
      <c r="K109" s="232" t="s">
        <v>44</v>
      </c>
      <c r="L109" s="47"/>
      <c r="M109" s="237" t="s">
        <v>44</v>
      </c>
      <c r="N109" s="238" t="s">
        <v>53</v>
      </c>
      <c r="O109" s="87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41" t="s">
        <v>286</v>
      </c>
      <c r="AT109" s="241" t="s">
        <v>282</v>
      </c>
      <c r="AU109" s="241" t="s">
        <v>91</v>
      </c>
      <c r="AY109" s="19" t="s">
        <v>280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9" t="s">
        <v>89</v>
      </c>
      <c r="BK109" s="242">
        <f>ROUND(I109*H109,2)</f>
        <v>0</v>
      </c>
      <c r="BL109" s="19" t="s">
        <v>286</v>
      </c>
      <c r="BM109" s="241" t="s">
        <v>323</v>
      </c>
    </row>
    <row r="110" s="2" customFormat="1">
      <c r="A110" s="41"/>
      <c r="B110" s="42"/>
      <c r="C110" s="43"/>
      <c r="D110" s="245" t="s">
        <v>360</v>
      </c>
      <c r="E110" s="43"/>
      <c r="F110" s="276" t="s">
        <v>1886</v>
      </c>
      <c r="G110" s="43"/>
      <c r="H110" s="43"/>
      <c r="I110" s="150"/>
      <c r="J110" s="43"/>
      <c r="K110" s="43"/>
      <c r="L110" s="47"/>
      <c r="M110" s="277"/>
      <c r="N110" s="278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360</v>
      </c>
      <c r="AU110" s="19" t="s">
        <v>91</v>
      </c>
    </row>
    <row r="111" s="2" customFormat="1" ht="16.5" customHeight="1">
      <c r="A111" s="41"/>
      <c r="B111" s="42"/>
      <c r="C111" s="230" t="s">
        <v>307</v>
      </c>
      <c r="D111" s="230" t="s">
        <v>282</v>
      </c>
      <c r="E111" s="231" t="s">
        <v>1887</v>
      </c>
      <c r="F111" s="232" t="s">
        <v>1888</v>
      </c>
      <c r="G111" s="233" t="s">
        <v>1677</v>
      </c>
      <c r="H111" s="234">
        <v>1</v>
      </c>
      <c r="I111" s="235"/>
      <c r="J111" s="236">
        <f>ROUND(I111*H111,2)</f>
        <v>0</v>
      </c>
      <c r="K111" s="232" t="s">
        <v>44</v>
      </c>
      <c r="L111" s="47"/>
      <c r="M111" s="237" t="s">
        <v>44</v>
      </c>
      <c r="N111" s="238" t="s">
        <v>53</v>
      </c>
      <c r="O111" s="87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41" t="s">
        <v>286</v>
      </c>
      <c r="AT111" s="241" t="s">
        <v>282</v>
      </c>
      <c r="AU111" s="241" t="s">
        <v>91</v>
      </c>
      <c r="AY111" s="19" t="s">
        <v>280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9" t="s">
        <v>89</v>
      </c>
      <c r="BK111" s="242">
        <f>ROUND(I111*H111,2)</f>
        <v>0</v>
      </c>
      <c r="BL111" s="19" t="s">
        <v>286</v>
      </c>
      <c r="BM111" s="241" t="s">
        <v>335</v>
      </c>
    </row>
    <row r="112" s="2" customFormat="1">
      <c r="A112" s="41"/>
      <c r="B112" s="42"/>
      <c r="C112" s="43"/>
      <c r="D112" s="245" t="s">
        <v>360</v>
      </c>
      <c r="E112" s="43"/>
      <c r="F112" s="276" t="s">
        <v>1889</v>
      </c>
      <c r="G112" s="43"/>
      <c r="H112" s="43"/>
      <c r="I112" s="150"/>
      <c r="J112" s="43"/>
      <c r="K112" s="43"/>
      <c r="L112" s="47"/>
      <c r="M112" s="277"/>
      <c r="N112" s="278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360</v>
      </c>
      <c r="AU112" s="19" t="s">
        <v>91</v>
      </c>
    </row>
    <row r="113" s="2" customFormat="1" ht="16.5" customHeight="1">
      <c r="A113" s="41"/>
      <c r="B113" s="42"/>
      <c r="C113" s="230" t="s">
        <v>311</v>
      </c>
      <c r="D113" s="230" t="s">
        <v>282</v>
      </c>
      <c r="E113" s="231" t="s">
        <v>1890</v>
      </c>
      <c r="F113" s="232" t="s">
        <v>1891</v>
      </c>
      <c r="G113" s="233" t="s">
        <v>1677</v>
      </c>
      <c r="H113" s="234">
        <v>1</v>
      </c>
      <c r="I113" s="235"/>
      <c r="J113" s="236">
        <f>ROUND(I113*H113,2)</f>
        <v>0</v>
      </c>
      <c r="K113" s="232" t="s">
        <v>44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347</v>
      </c>
    </row>
    <row r="114" s="2" customFormat="1">
      <c r="A114" s="41"/>
      <c r="B114" s="42"/>
      <c r="C114" s="43"/>
      <c r="D114" s="245" t="s">
        <v>360</v>
      </c>
      <c r="E114" s="43"/>
      <c r="F114" s="276" t="s">
        <v>1892</v>
      </c>
      <c r="G114" s="43"/>
      <c r="H114" s="43"/>
      <c r="I114" s="150"/>
      <c r="J114" s="43"/>
      <c r="K114" s="43"/>
      <c r="L114" s="47"/>
      <c r="M114" s="277"/>
      <c r="N114" s="278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360</v>
      </c>
      <c r="AU114" s="19" t="s">
        <v>91</v>
      </c>
    </row>
    <row r="115" s="2" customFormat="1" ht="16.5" customHeight="1">
      <c r="A115" s="41"/>
      <c r="B115" s="42"/>
      <c r="C115" s="230" t="s">
        <v>316</v>
      </c>
      <c r="D115" s="230" t="s">
        <v>282</v>
      </c>
      <c r="E115" s="231" t="s">
        <v>1893</v>
      </c>
      <c r="F115" s="232" t="s">
        <v>1894</v>
      </c>
      <c r="G115" s="233" t="s">
        <v>1677</v>
      </c>
      <c r="H115" s="234">
        <v>3</v>
      </c>
      <c r="I115" s="235"/>
      <c r="J115" s="236">
        <f>ROUND(I115*H115,2)</f>
        <v>0</v>
      </c>
      <c r="K115" s="232" t="s">
        <v>44</v>
      </c>
      <c r="L115" s="47"/>
      <c r="M115" s="237" t="s">
        <v>44</v>
      </c>
      <c r="N115" s="238" t="s">
        <v>53</v>
      </c>
      <c r="O115" s="87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41" t="s">
        <v>286</v>
      </c>
      <c r="AT115" s="241" t="s">
        <v>282</v>
      </c>
      <c r="AU115" s="241" t="s">
        <v>91</v>
      </c>
      <c r="AY115" s="19" t="s">
        <v>280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9" t="s">
        <v>89</v>
      </c>
      <c r="BK115" s="242">
        <f>ROUND(I115*H115,2)</f>
        <v>0</v>
      </c>
      <c r="BL115" s="19" t="s">
        <v>286</v>
      </c>
      <c r="BM115" s="241" t="s">
        <v>363</v>
      </c>
    </row>
    <row r="116" s="2" customFormat="1">
      <c r="A116" s="41"/>
      <c r="B116" s="42"/>
      <c r="C116" s="43"/>
      <c r="D116" s="245" t="s">
        <v>360</v>
      </c>
      <c r="E116" s="43"/>
      <c r="F116" s="276" t="s">
        <v>1895</v>
      </c>
      <c r="G116" s="43"/>
      <c r="H116" s="43"/>
      <c r="I116" s="150"/>
      <c r="J116" s="43"/>
      <c r="K116" s="43"/>
      <c r="L116" s="47"/>
      <c r="M116" s="277"/>
      <c r="N116" s="278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360</v>
      </c>
      <c r="AU116" s="19" t="s">
        <v>91</v>
      </c>
    </row>
    <row r="117" s="2" customFormat="1" ht="16.5" customHeight="1">
      <c r="A117" s="41"/>
      <c r="B117" s="42"/>
      <c r="C117" s="230" t="s">
        <v>323</v>
      </c>
      <c r="D117" s="230" t="s">
        <v>282</v>
      </c>
      <c r="E117" s="231" t="s">
        <v>1896</v>
      </c>
      <c r="F117" s="232" t="s">
        <v>1897</v>
      </c>
      <c r="G117" s="233" t="s">
        <v>1677</v>
      </c>
      <c r="H117" s="234">
        <v>1</v>
      </c>
      <c r="I117" s="235"/>
      <c r="J117" s="236">
        <f>ROUND(I117*H117,2)</f>
        <v>0</v>
      </c>
      <c r="K117" s="232" t="s">
        <v>44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374</v>
      </c>
    </row>
    <row r="118" s="2" customFormat="1">
      <c r="A118" s="41"/>
      <c r="B118" s="42"/>
      <c r="C118" s="43"/>
      <c r="D118" s="245" t="s">
        <v>360</v>
      </c>
      <c r="E118" s="43"/>
      <c r="F118" s="276" t="s">
        <v>1898</v>
      </c>
      <c r="G118" s="43"/>
      <c r="H118" s="43"/>
      <c r="I118" s="150"/>
      <c r="J118" s="43"/>
      <c r="K118" s="43"/>
      <c r="L118" s="47"/>
      <c r="M118" s="277"/>
      <c r="N118" s="278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360</v>
      </c>
      <c r="AU118" s="19" t="s">
        <v>91</v>
      </c>
    </row>
    <row r="119" s="2" customFormat="1" ht="16.5" customHeight="1">
      <c r="A119" s="41"/>
      <c r="B119" s="42"/>
      <c r="C119" s="230" t="s">
        <v>328</v>
      </c>
      <c r="D119" s="230" t="s">
        <v>282</v>
      </c>
      <c r="E119" s="231" t="s">
        <v>1899</v>
      </c>
      <c r="F119" s="232" t="s">
        <v>1900</v>
      </c>
      <c r="G119" s="233" t="s">
        <v>44</v>
      </c>
      <c r="H119" s="234">
        <v>0</v>
      </c>
      <c r="I119" s="235"/>
      <c r="J119" s="236">
        <f>ROUND(I119*H119,2)</f>
        <v>0</v>
      </c>
      <c r="K119" s="232" t="s">
        <v>44</v>
      </c>
      <c r="L119" s="47"/>
      <c r="M119" s="237" t="s">
        <v>44</v>
      </c>
      <c r="N119" s="238" t="s">
        <v>53</v>
      </c>
      <c r="O119" s="87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41" t="s">
        <v>286</v>
      </c>
      <c r="AT119" s="241" t="s">
        <v>282</v>
      </c>
      <c r="AU119" s="241" t="s">
        <v>91</v>
      </c>
      <c r="AY119" s="19" t="s">
        <v>280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9" t="s">
        <v>89</v>
      </c>
      <c r="BK119" s="242">
        <f>ROUND(I119*H119,2)</f>
        <v>0</v>
      </c>
      <c r="BL119" s="19" t="s">
        <v>286</v>
      </c>
      <c r="BM119" s="241" t="s">
        <v>384</v>
      </c>
    </row>
    <row r="120" s="12" customFormat="1" ht="22.8" customHeight="1">
      <c r="A120" s="12"/>
      <c r="B120" s="214"/>
      <c r="C120" s="215"/>
      <c r="D120" s="216" t="s">
        <v>81</v>
      </c>
      <c r="E120" s="228" t="s">
        <v>1901</v>
      </c>
      <c r="F120" s="228" t="s">
        <v>1902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P121+P125+P134</f>
        <v>0</v>
      </c>
      <c r="Q120" s="222"/>
      <c r="R120" s="223">
        <f>R121+R125+R134</f>
        <v>0</v>
      </c>
      <c r="S120" s="222"/>
      <c r="T120" s="224">
        <f>T121+T125+T134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89</v>
      </c>
      <c r="AT120" s="226" t="s">
        <v>81</v>
      </c>
      <c r="AU120" s="226" t="s">
        <v>89</v>
      </c>
      <c r="AY120" s="225" t="s">
        <v>280</v>
      </c>
      <c r="BK120" s="227">
        <f>BK121+BK125+BK134</f>
        <v>0</v>
      </c>
    </row>
    <row r="121" s="12" customFormat="1" ht="20.88" customHeight="1">
      <c r="A121" s="12"/>
      <c r="B121" s="214"/>
      <c r="C121" s="215"/>
      <c r="D121" s="216" t="s">
        <v>81</v>
      </c>
      <c r="E121" s="228" t="s">
        <v>1903</v>
      </c>
      <c r="F121" s="228" t="s">
        <v>1904</v>
      </c>
      <c r="G121" s="215"/>
      <c r="H121" s="215"/>
      <c r="I121" s="218"/>
      <c r="J121" s="229">
        <f>BK121</f>
        <v>0</v>
      </c>
      <c r="K121" s="215"/>
      <c r="L121" s="220"/>
      <c r="M121" s="221"/>
      <c r="N121" s="222"/>
      <c r="O121" s="222"/>
      <c r="P121" s="223">
        <f>SUM(P122:P124)</f>
        <v>0</v>
      </c>
      <c r="Q121" s="222"/>
      <c r="R121" s="223">
        <f>SUM(R122:R124)</f>
        <v>0</v>
      </c>
      <c r="S121" s="222"/>
      <c r="T121" s="224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5" t="s">
        <v>89</v>
      </c>
      <c r="AT121" s="226" t="s">
        <v>81</v>
      </c>
      <c r="AU121" s="226" t="s">
        <v>91</v>
      </c>
      <c r="AY121" s="225" t="s">
        <v>280</v>
      </c>
      <c r="BK121" s="227">
        <f>SUM(BK122:BK124)</f>
        <v>0</v>
      </c>
    </row>
    <row r="122" s="2" customFormat="1" ht="16.5" customHeight="1">
      <c r="A122" s="41"/>
      <c r="B122" s="42"/>
      <c r="C122" s="230" t="s">
        <v>335</v>
      </c>
      <c r="D122" s="230" t="s">
        <v>282</v>
      </c>
      <c r="E122" s="231" t="s">
        <v>1905</v>
      </c>
      <c r="F122" s="232" t="s">
        <v>1906</v>
      </c>
      <c r="G122" s="233" t="s">
        <v>1677</v>
      </c>
      <c r="H122" s="234">
        <v>2</v>
      </c>
      <c r="I122" s="235"/>
      <c r="J122" s="236">
        <f>ROUND(I122*H122,2)</f>
        <v>0</v>
      </c>
      <c r="K122" s="232" t="s">
        <v>44</v>
      </c>
      <c r="L122" s="47"/>
      <c r="M122" s="237" t="s">
        <v>44</v>
      </c>
      <c r="N122" s="238" t="s">
        <v>53</v>
      </c>
      <c r="O122" s="87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286</v>
      </c>
      <c r="AT122" s="241" t="s">
        <v>282</v>
      </c>
      <c r="AU122" s="241" t="s">
        <v>297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394</v>
      </c>
    </row>
    <row r="123" s="2" customFormat="1">
      <c r="A123" s="41"/>
      <c r="B123" s="42"/>
      <c r="C123" s="43"/>
      <c r="D123" s="245" t="s">
        <v>360</v>
      </c>
      <c r="E123" s="43"/>
      <c r="F123" s="276" t="s">
        <v>1907</v>
      </c>
      <c r="G123" s="43"/>
      <c r="H123" s="43"/>
      <c r="I123" s="150"/>
      <c r="J123" s="43"/>
      <c r="K123" s="43"/>
      <c r="L123" s="47"/>
      <c r="M123" s="277"/>
      <c r="N123" s="278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360</v>
      </c>
      <c r="AU123" s="19" t="s">
        <v>297</v>
      </c>
    </row>
    <row r="124" s="2" customFormat="1" ht="16.5" customHeight="1">
      <c r="A124" s="41"/>
      <c r="B124" s="42"/>
      <c r="C124" s="230" t="s">
        <v>341</v>
      </c>
      <c r="D124" s="230" t="s">
        <v>282</v>
      </c>
      <c r="E124" s="231" t="s">
        <v>1908</v>
      </c>
      <c r="F124" s="232" t="s">
        <v>1900</v>
      </c>
      <c r="G124" s="233" t="s">
        <v>44</v>
      </c>
      <c r="H124" s="234">
        <v>0</v>
      </c>
      <c r="I124" s="235"/>
      <c r="J124" s="236">
        <f>ROUND(I124*H124,2)</f>
        <v>0</v>
      </c>
      <c r="K124" s="232" t="s">
        <v>44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297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403</v>
      </c>
    </row>
    <row r="125" s="12" customFormat="1" ht="20.88" customHeight="1">
      <c r="A125" s="12"/>
      <c r="B125" s="214"/>
      <c r="C125" s="215"/>
      <c r="D125" s="216" t="s">
        <v>81</v>
      </c>
      <c r="E125" s="228" t="s">
        <v>1909</v>
      </c>
      <c r="F125" s="228" t="s">
        <v>1910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SUM(P126:P133)</f>
        <v>0</v>
      </c>
      <c r="Q125" s="222"/>
      <c r="R125" s="223">
        <f>SUM(R126:R133)</f>
        <v>0</v>
      </c>
      <c r="S125" s="222"/>
      <c r="T125" s="224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5" t="s">
        <v>89</v>
      </c>
      <c r="AT125" s="226" t="s">
        <v>81</v>
      </c>
      <c r="AU125" s="226" t="s">
        <v>91</v>
      </c>
      <c r="AY125" s="225" t="s">
        <v>280</v>
      </c>
      <c r="BK125" s="227">
        <f>SUM(BK126:BK133)</f>
        <v>0</v>
      </c>
    </row>
    <row r="126" s="2" customFormat="1" ht="16.5" customHeight="1">
      <c r="A126" s="41"/>
      <c r="B126" s="42"/>
      <c r="C126" s="230" t="s">
        <v>347</v>
      </c>
      <c r="D126" s="230" t="s">
        <v>282</v>
      </c>
      <c r="E126" s="231" t="s">
        <v>1911</v>
      </c>
      <c r="F126" s="232" t="s">
        <v>1912</v>
      </c>
      <c r="G126" s="233" t="s">
        <v>1913</v>
      </c>
      <c r="H126" s="234">
        <v>2</v>
      </c>
      <c r="I126" s="235"/>
      <c r="J126" s="236">
        <f>ROUND(I126*H126,2)</f>
        <v>0</v>
      </c>
      <c r="K126" s="232" t="s">
        <v>44</v>
      </c>
      <c r="L126" s="47"/>
      <c r="M126" s="237" t="s">
        <v>44</v>
      </c>
      <c r="N126" s="238" t="s">
        <v>53</v>
      </c>
      <c r="O126" s="87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41" t="s">
        <v>286</v>
      </c>
      <c r="AT126" s="241" t="s">
        <v>282</v>
      </c>
      <c r="AU126" s="241" t="s">
        <v>297</v>
      </c>
      <c r="AY126" s="19" t="s">
        <v>280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9" t="s">
        <v>89</v>
      </c>
      <c r="BK126" s="242">
        <f>ROUND(I126*H126,2)</f>
        <v>0</v>
      </c>
      <c r="BL126" s="19" t="s">
        <v>286</v>
      </c>
      <c r="BM126" s="241" t="s">
        <v>415</v>
      </c>
    </row>
    <row r="127" s="2" customFormat="1" ht="16.5" customHeight="1">
      <c r="A127" s="41"/>
      <c r="B127" s="42"/>
      <c r="C127" s="230" t="s">
        <v>356</v>
      </c>
      <c r="D127" s="230" t="s">
        <v>282</v>
      </c>
      <c r="E127" s="231" t="s">
        <v>1914</v>
      </c>
      <c r="F127" s="232" t="s">
        <v>1915</v>
      </c>
      <c r="G127" s="233" t="s">
        <v>1677</v>
      </c>
      <c r="H127" s="234">
        <v>1</v>
      </c>
      <c r="I127" s="235"/>
      <c r="J127" s="236">
        <f>ROUND(I127*H127,2)</f>
        <v>0</v>
      </c>
      <c r="K127" s="232" t="s">
        <v>44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297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428</v>
      </c>
    </row>
    <row r="128" s="2" customFormat="1" ht="24" customHeight="1">
      <c r="A128" s="41"/>
      <c r="B128" s="42"/>
      <c r="C128" s="230" t="s">
        <v>363</v>
      </c>
      <c r="D128" s="230" t="s">
        <v>282</v>
      </c>
      <c r="E128" s="231" t="s">
        <v>1916</v>
      </c>
      <c r="F128" s="232" t="s">
        <v>1917</v>
      </c>
      <c r="G128" s="233" t="s">
        <v>1677</v>
      </c>
      <c r="H128" s="234">
        <v>5</v>
      </c>
      <c r="I128" s="235"/>
      <c r="J128" s="236">
        <f>ROUND(I128*H128,2)</f>
        <v>0</v>
      </c>
      <c r="K128" s="232" t="s">
        <v>44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297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437</v>
      </c>
    </row>
    <row r="129" s="2" customFormat="1" ht="24" customHeight="1">
      <c r="A129" s="41"/>
      <c r="B129" s="42"/>
      <c r="C129" s="230" t="s">
        <v>8</v>
      </c>
      <c r="D129" s="230" t="s">
        <v>282</v>
      </c>
      <c r="E129" s="231" t="s">
        <v>1918</v>
      </c>
      <c r="F129" s="232" t="s">
        <v>1919</v>
      </c>
      <c r="G129" s="233" t="s">
        <v>1677</v>
      </c>
      <c r="H129" s="234">
        <v>2</v>
      </c>
      <c r="I129" s="235"/>
      <c r="J129" s="236">
        <f>ROUND(I129*H129,2)</f>
        <v>0</v>
      </c>
      <c r="K129" s="232" t="s">
        <v>44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297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445</v>
      </c>
    </row>
    <row r="130" s="2" customFormat="1" ht="24" customHeight="1">
      <c r="A130" s="41"/>
      <c r="B130" s="42"/>
      <c r="C130" s="230" t="s">
        <v>374</v>
      </c>
      <c r="D130" s="230" t="s">
        <v>282</v>
      </c>
      <c r="E130" s="231" t="s">
        <v>1920</v>
      </c>
      <c r="F130" s="232" t="s">
        <v>1921</v>
      </c>
      <c r="G130" s="233" t="s">
        <v>1677</v>
      </c>
      <c r="H130" s="234">
        <v>2</v>
      </c>
      <c r="I130" s="235"/>
      <c r="J130" s="236">
        <f>ROUND(I130*H130,2)</f>
        <v>0</v>
      </c>
      <c r="K130" s="232" t="s">
        <v>44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286</v>
      </c>
      <c r="AT130" s="241" t="s">
        <v>282</v>
      </c>
      <c r="AU130" s="241" t="s">
        <v>297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455</v>
      </c>
    </row>
    <row r="131" s="2" customFormat="1" ht="16.5" customHeight="1">
      <c r="A131" s="41"/>
      <c r="B131" s="42"/>
      <c r="C131" s="230" t="s">
        <v>378</v>
      </c>
      <c r="D131" s="230" t="s">
        <v>282</v>
      </c>
      <c r="E131" s="231" t="s">
        <v>1922</v>
      </c>
      <c r="F131" s="232" t="s">
        <v>1923</v>
      </c>
      <c r="G131" s="233" t="s">
        <v>1677</v>
      </c>
      <c r="H131" s="234">
        <v>1</v>
      </c>
      <c r="I131" s="235"/>
      <c r="J131" s="236">
        <f>ROUND(I131*H131,2)</f>
        <v>0</v>
      </c>
      <c r="K131" s="232" t="s">
        <v>44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297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466</v>
      </c>
    </row>
    <row r="132" s="2" customFormat="1">
      <c r="A132" s="41"/>
      <c r="B132" s="42"/>
      <c r="C132" s="43"/>
      <c r="D132" s="245" t="s">
        <v>360</v>
      </c>
      <c r="E132" s="43"/>
      <c r="F132" s="276" t="s">
        <v>1924</v>
      </c>
      <c r="G132" s="43"/>
      <c r="H132" s="43"/>
      <c r="I132" s="150"/>
      <c r="J132" s="43"/>
      <c r="K132" s="43"/>
      <c r="L132" s="47"/>
      <c r="M132" s="277"/>
      <c r="N132" s="278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360</v>
      </c>
      <c r="AU132" s="19" t="s">
        <v>297</v>
      </c>
    </row>
    <row r="133" s="2" customFormat="1" ht="16.5" customHeight="1">
      <c r="A133" s="41"/>
      <c r="B133" s="42"/>
      <c r="C133" s="230" t="s">
        <v>384</v>
      </c>
      <c r="D133" s="230" t="s">
        <v>282</v>
      </c>
      <c r="E133" s="231" t="s">
        <v>1925</v>
      </c>
      <c r="F133" s="232" t="s">
        <v>1900</v>
      </c>
      <c r="G133" s="233" t="s">
        <v>44</v>
      </c>
      <c r="H133" s="234">
        <v>0</v>
      </c>
      <c r="I133" s="235"/>
      <c r="J133" s="236">
        <f>ROUND(I133*H133,2)</f>
        <v>0</v>
      </c>
      <c r="K133" s="232" t="s">
        <v>44</v>
      </c>
      <c r="L133" s="47"/>
      <c r="M133" s="237" t="s">
        <v>44</v>
      </c>
      <c r="N133" s="238" t="s">
        <v>53</v>
      </c>
      <c r="O133" s="87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41" t="s">
        <v>286</v>
      </c>
      <c r="AT133" s="241" t="s">
        <v>282</v>
      </c>
      <c r="AU133" s="241" t="s">
        <v>297</v>
      </c>
      <c r="AY133" s="19" t="s">
        <v>280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9" t="s">
        <v>89</v>
      </c>
      <c r="BK133" s="242">
        <f>ROUND(I133*H133,2)</f>
        <v>0</v>
      </c>
      <c r="BL133" s="19" t="s">
        <v>286</v>
      </c>
      <c r="BM133" s="241" t="s">
        <v>478</v>
      </c>
    </row>
    <row r="134" s="12" customFormat="1" ht="20.88" customHeight="1">
      <c r="A134" s="12"/>
      <c r="B134" s="214"/>
      <c r="C134" s="215"/>
      <c r="D134" s="216" t="s">
        <v>81</v>
      </c>
      <c r="E134" s="228" t="s">
        <v>1926</v>
      </c>
      <c r="F134" s="228" t="s">
        <v>1927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SUM(P135:P137)</f>
        <v>0</v>
      </c>
      <c r="Q134" s="222"/>
      <c r="R134" s="223">
        <f>SUM(R135:R137)</f>
        <v>0</v>
      </c>
      <c r="S134" s="222"/>
      <c r="T134" s="224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5" t="s">
        <v>89</v>
      </c>
      <c r="AT134" s="226" t="s">
        <v>81</v>
      </c>
      <c r="AU134" s="226" t="s">
        <v>91</v>
      </c>
      <c r="AY134" s="225" t="s">
        <v>280</v>
      </c>
      <c r="BK134" s="227">
        <f>SUM(BK135:BK137)</f>
        <v>0</v>
      </c>
    </row>
    <row r="135" s="2" customFormat="1" ht="16.5" customHeight="1">
      <c r="A135" s="41"/>
      <c r="B135" s="42"/>
      <c r="C135" s="230" t="s">
        <v>388</v>
      </c>
      <c r="D135" s="230" t="s">
        <v>282</v>
      </c>
      <c r="E135" s="231" t="s">
        <v>1928</v>
      </c>
      <c r="F135" s="232" t="s">
        <v>1929</v>
      </c>
      <c r="G135" s="233" t="s">
        <v>1479</v>
      </c>
      <c r="H135" s="234">
        <v>3</v>
      </c>
      <c r="I135" s="235"/>
      <c r="J135" s="236">
        <f>ROUND(I135*H135,2)</f>
        <v>0</v>
      </c>
      <c r="K135" s="232" t="s">
        <v>44</v>
      </c>
      <c r="L135" s="47"/>
      <c r="M135" s="237" t="s">
        <v>44</v>
      </c>
      <c r="N135" s="238" t="s">
        <v>53</v>
      </c>
      <c r="O135" s="87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41" t="s">
        <v>286</v>
      </c>
      <c r="AT135" s="241" t="s">
        <v>282</v>
      </c>
      <c r="AU135" s="241" t="s">
        <v>297</v>
      </c>
      <c r="AY135" s="19" t="s">
        <v>280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9" t="s">
        <v>89</v>
      </c>
      <c r="BK135" s="242">
        <f>ROUND(I135*H135,2)</f>
        <v>0</v>
      </c>
      <c r="BL135" s="19" t="s">
        <v>286</v>
      </c>
      <c r="BM135" s="241" t="s">
        <v>489</v>
      </c>
    </row>
    <row r="136" s="2" customFormat="1">
      <c r="A136" s="41"/>
      <c r="B136" s="42"/>
      <c r="C136" s="43"/>
      <c r="D136" s="245" t="s">
        <v>360</v>
      </c>
      <c r="E136" s="43"/>
      <c r="F136" s="276" t="s">
        <v>1930</v>
      </c>
      <c r="G136" s="43"/>
      <c r="H136" s="43"/>
      <c r="I136" s="150"/>
      <c r="J136" s="43"/>
      <c r="K136" s="43"/>
      <c r="L136" s="47"/>
      <c r="M136" s="277"/>
      <c r="N136" s="278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360</v>
      </c>
      <c r="AU136" s="19" t="s">
        <v>297</v>
      </c>
    </row>
    <row r="137" s="2" customFormat="1" ht="16.5" customHeight="1">
      <c r="A137" s="41"/>
      <c r="B137" s="42"/>
      <c r="C137" s="230" t="s">
        <v>394</v>
      </c>
      <c r="D137" s="230" t="s">
        <v>282</v>
      </c>
      <c r="E137" s="231" t="s">
        <v>1931</v>
      </c>
      <c r="F137" s="232" t="s">
        <v>1900</v>
      </c>
      <c r="G137" s="233" t="s">
        <v>44</v>
      </c>
      <c r="H137" s="234">
        <v>0</v>
      </c>
      <c r="I137" s="235"/>
      <c r="J137" s="236">
        <f>ROUND(I137*H137,2)</f>
        <v>0</v>
      </c>
      <c r="K137" s="232" t="s">
        <v>44</v>
      </c>
      <c r="L137" s="47"/>
      <c r="M137" s="237" t="s">
        <v>44</v>
      </c>
      <c r="N137" s="238" t="s">
        <v>53</v>
      </c>
      <c r="O137" s="87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41" t="s">
        <v>286</v>
      </c>
      <c r="AT137" s="241" t="s">
        <v>282</v>
      </c>
      <c r="AU137" s="241" t="s">
        <v>297</v>
      </c>
      <c r="AY137" s="19" t="s">
        <v>280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9" t="s">
        <v>89</v>
      </c>
      <c r="BK137" s="242">
        <f>ROUND(I137*H137,2)</f>
        <v>0</v>
      </c>
      <c r="BL137" s="19" t="s">
        <v>286</v>
      </c>
      <c r="BM137" s="241" t="s">
        <v>497</v>
      </c>
    </row>
    <row r="138" s="12" customFormat="1" ht="22.8" customHeight="1">
      <c r="A138" s="12"/>
      <c r="B138" s="214"/>
      <c r="C138" s="215"/>
      <c r="D138" s="216" t="s">
        <v>81</v>
      </c>
      <c r="E138" s="228" t="s">
        <v>1932</v>
      </c>
      <c r="F138" s="228" t="s">
        <v>1933</v>
      </c>
      <c r="G138" s="215"/>
      <c r="H138" s="215"/>
      <c r="I138" s="218"/>
      <c r="J138" s="229">
        <f>BK138</f>
        <v>0</v>
      </c>
      <c r="K138" s="215"/>
      <c r="L138" s="220"/>
      <c r="M138" s="221"/>
      <c r="N138" s="222"/>
      <c r="O138" s="222"/>
      <c r="P138" s="223">
        <f>P139+P143</f>
        <v>0</v>
      </c>
      <c r="Q138" s="222"/>
      <c r="R138" s="223">
        <f>R139+R143</f>
        <v>0</v>
      </c>
      <c r="S138" s="222"/>
      <c r="T138" s="224">
        <f>T139+T143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5" t="s">
        <v>89</v>
      </c>
      <c r="AT138" s="226" t="s">
        <v>81</v>
      </c>
      <c r="AU138" s="226" t="s">
        <v>89</v>
      </c>
      <c r="AY138" s="225" t="s">
        <v>280</v>
      </c>
      <c r="BK138" s="227">
        <f>BK139+BK143</f>
        <v>0</v>
      </c>
    </row>
    <row r="139" s="12" customFormat="1" ht="20.88" customHeight="1">
      <c r="A139" s="12"/>
      <c r="B139" s="214"/>
      <c r="C139" s="215"/>
      <c r="D139" s="216" t="s">
        <v>81</v>
      </c>
      <c r="E139" s="228" t="s">
        <v>1909</v>
      </c>
      <c r="F139" s="228" t="s">
        <v>1910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SUM(P140:P142)</f>
        <v>0</v>
      </c>
      <c r="Q139" s="222"/>
      <c r="R139" s="223">
        <f>SUM(R140:R142)</f>
        <v>0</v>
      </c>
      <c r="S139" s="222"/>
      <c r="T139" s="224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89</v>
      </c>
      <c r="AT139" s="226" t="s">
        <v>81</v>
      </c>
      <c r="AU139" s="226" t="s">
        <v>91</v>
      </c>
      <c r="AY139" s="225" t="s">
        <v>280</v>
      </c>
      <c r="BK139" s="227">
        <f>SUM(BK140:BK142)</f>
        <v>0</v>
      </c>
    </row>
    <row r="140" s="2" customFormat="1" ht="24" customHeight="1">
      <c r="A140" s="41"/>
      <c r="B140" s="42"/>
      <c r="C140" s="230" t="s">
        <v>7</v>
      </c>
      <c r="D140" s="230" t="s">
        <v>282</v>
      </c>
      <c r="E140" s="231" t="s">
        <v>1934</v>
      </c>
      <c r="F140" s="232" t="s">
        <v>1935</v>
      </c>
      <c r="G140" s="233" t="s">
        <v>1913</v>
      </c>
      <c r="H140" s="234">
        <v>2</v>
      </c>
      <c r="I140" s="235"/>
      <c r="J140" s="236">
        <f>ROUND(I140*H140,2)</f>
        <v>0</v>
      </c>
      <c r="K140" s="232" t="s">
        <v>44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297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508</v>
      </c>
    </row>
    <row r="141" s="2" customFormat="1" ht="16.5" customHeight="1">
      <c r="A141" s="41"/>
      <c r="B141" s="42"/>
      <c r="C141" s="230" t="s">
        <v>403</v>
      </c>
      <c r="D141" s="230" t="s">
        <v>282</v>
      </c>
      <c r="E141" s="231" t="s">
        <v>1936</v>
      </c>
      <c r="F141" s="232" t="s">
        <v>1937</v>
      </c>
      <c r="G141" s="233" t="s">
        <v>1677</v>
      </c>
      <c r="H141" s="234">
        <v>1</v>
      </c>
      <c r="I141" s="235"/>
      <c r="J141" s="236">
        <f>ROUND(I141*H141,2)</f>
        <v>0</v>
      </c>
      <c r="K141" s="232" t="s">
        <v>44</v>
      </c>
      <c r="L141" s="47"/>
      <c r="M141" s="237" t="s">
        <v>44</v>
      </c>
      <c r="N141" s="238" t="s">
        <v>53</v>
      </c>
      <c r="O141" s="87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41" t="s">
        <v>286</v>
      </c>
      <c r="AT141" s="241" t="s">
        <v>282</v>
      </c>
      <c r="AU141" s="241" t="s">
        <v>297</v>
      </c>
      <c r="AY141" s="19" t="s">
        <v>280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9" t="s">
        <v>89</v>
      </c>
      <c r="BK141" s="242">
        <f>ROUND(I141*H141,2)</f>
        <v>0</v>
      </c>
      <c r="BL141" s="19" t="s">
        <v>286</v>
      </c>
      <c r="BM141" s="241" t="s">
        <v>521</v>
      </c>
    </row>
    <row r="142" s="2" customFormat="1" ht="16.5" customHeight="1">
      <c r="A142" s="41"/>
      <c r="B142" s="42"/>
      <c r="C142" s="230" t="s">
        <v>410</v>
      </c>
      <c r="D142" s="230" t="s">
        <v>282</v>
      </c>
      <c r="E142" s="231" t="s">
        <v>1938</v>
      </c>
      <c r="F142" s="232" t="s">
        <v>1900</v>
      </c>
      <c r="G142" s="233" t="s">
        <v>44</v>
      </c>
      <c r="H142" s="234">
        <v>0</v>
      </c>
      <c r="I142" s="235"/>
      <c r="J142" s="236">
        <f>ROUND(I142*H142,2)</f>
        <v>0</v>
      </c>
      <c r="K142" s="232" t="s">
        <v>44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286</v>
      </c>
      <c r="AT142" s="241" t="s">
        <v>282</v>
      </c>
      <c r="AU142" s="241" t="s">
        <v>297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531</v>
      </c>
    </row>
    <row r="143" s="12" customFormat="1" ht="20.88" customHeight="1">
      <c r="A143" s="12"/>
      <c r="B143" s="214"/>
      <c r="C143" s="215"/>
      <c r="D143" s="216" t="s">
        <v>81</v>
      </c>
      <c r="E143" s="228" t="s">
        <v>1926</v>
      </c>
      <c r="F143" s="228" t="s">
        <v>1927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SUM(P144:P146)</f>
        <v>0</v>
      </c>
      <c r="Q143" s="222"/>
      <c r="R143" s="223">
        <f>SUM(R144:R146)</f>
        <v>0</v>
      </c>
      <c r="S143" s="222"/>
      <c r="T143" s="224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89</v>
      </c>
      <c r="AT143" s="226" t="s">
        <v>81</v>
      </c>
      <c r="AU143" s="226" t="s">
        <v>91</v>
      </c>
      <c r="AY143" s="225" t="s">
        <v>280</v>
      </c>
      <c r="BK143" s="227">
        <f>SUM(BK144:BK146)</f>
        <v>0</v>
      </c>
    </row>
    <row r="144" s="2" customFormat="1" ht="16.5" customHeight="1">
      <c r="A144" s="41"/>
      <c r="B144" s="42"/>
      <c r="C144" s="230" t="s">
        <v>415</v>
      </c>
      <c r="D144" s="230" t="s">
        <v>282</v>
      </c>
      <c r="E144" s="231" t="s">
        <v>1939</v>
      </c>
      <c r="F144" s="232" t="s">
        <v>1940</v>
      </c>
      <c r="G144" s="233" t="s">
        <v>1479</v>
      </c>
      <c r="H144" s="234">
        <v>2</v>
      </c>
      <c r="I144" s="235"/>
      <c r="J144" s="236">
        <f>ROUND(I144*H144,2)</f>
        <v>0</v>
      </c>
      <c r="K144" s="232" t="s">
        <v>44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297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541</v>
      </c>
    </row>
    <row r="145" s="2" customFormat="1">
      <c r="A145" s="41"/>
      <c r="B145" s="42"/>
      <c r="C145" s="43"/>
      <c r="D145" s="245" t="s">
        <v>360</v>
      </c>
      <c r="E145" s="43"/>
      <c r="F145" s="276" t="s">
        <v>1941</v>
      </c>
      <c r="G145" s="43"/>
      <c r="H145" s="43"/>
      <c r="I145" s="150"/>
      <c r="J145" s="43"/>
      <c r="K145" s="43"/>
      <c r="L145" s="47"/>
      <c r="M145" s="277"/>
      <c r="N145" s="278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360</v>
      </c>
      <c r="AU145" s="19" t="s">
        <v>297</v>
      </c>
    </row>
    <row r="146" s="2" customFormat="1" ht="16.5" customHeight="1">
      <c r="A146" s="41"/>
      <c r="B146" s="42"/>
      <c r="C146" s="230" t="s">
        <v>422</v>
      </c>
      <c r="D146" s="230" t="s">
        <v>282</v>
      </c>
      <c r="E146" s="231" t="s">
        <v>1942</v>
      </c>
      <c r="F146" s="232" t="s">
        <v>1900</v>
      </c>
      <c r="G146" s="233" t="s">
        <v>44</v>
      </c>
      <c r="H146" s="234">
        <v>0</v>
      </c>
      <c r="I146" s="235"/>
      <c r="J146" s="236">
        <f>ROUND(I146*H146,2)</f>
        <v>0</v>
      </c>
      <c r="K146" s="232" t="s">
        <v>44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297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551</v>
      </c>
    </row>
    <row r="147" s="12" customFormat="1" ht="22.8" customHeight="1">
      <c r="A147" s="12"/>
      <c r="B147" s="214"/>
      <c r="C147" s="215"/>
      <c r="D147" s="216" t="s">
        <v>81</v>
      </c>
      <c r="E147" s="228" t="s">
        <v>1943</v>
      </c>
      <c r="F147" s="228" t="s">
        <v>1944</v>
      </c>
      <c r="G147" s="215"/>
      <c r="H147" s="215"/>
      <c r="I147" s="218"/>
      <c r="J147" s="229">
        <f>BK147</f>
        <v>0</v>
      </c>
      <c r="K147" s="215"/>
      <c r="L147" s="220"/>
      <c r="M147" s="221"/>
      <c r="N147" s="222"/>
      <c r="O147" s="222"/>
      <c r="P147" s="223">
        <f>P148+P158+P167+P171</f>
        <v>0</v>
      </c>
      <c r="Q147" s="222"/>
      <c r="R147" s="223">
        <f>R148+R158+R167+R171</f>
        <v>0</v>
      </c>
      <c r="S147" s="222"/>
      <c r="T147" s="224">
        <f>T148+T158+T167+T171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5" t="s">
        <v>89</v>
      </c>
      <c r="AT147" s="226" t="s">
        <v>81</v>
      </c>
      <c r="AU147" s="226" t="s">
        <v>89</v>
      </c>
      <c r="AY147" s="225" t="s">
        <v>280</v>
      </c>
      <c r="BK147" s="227">
        <f>BK148+BK158+BK167+BK171</f>
        <v>0</v>
      </c>
    </row>
    <row r="148" s="12" customFormat="1" ht="20.88" customHeight="1">
      <c r="A148" s="12"/>
      <c r="B148" s="214"/>
      <c r="C148" s="215"/>
      <c r="D148" s="216" t="s">
        <v>81</v>
      </c>
      <c r="E148" s="228" t="s">
        <v>1903</v>
      </c>
      <c r="F148" s="228" t="s">
        <v>1904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SUM(P149:P157)</f>
        <v>0</v>
      </c>
      <c r="Q148" s="222"/>
      <c r="R148" s="223">
        <f>SUM(R149:R157)</f>
        <v>0</v>
      </c>
      <c r="S148" s="222"/>
      <c r="T148" s="224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5" t="s">
        <v>89</v>
      </c>
      <c r="AT148" s="226" t="s">
        <v>81</v>
      </c>
      <c r="AU148" s="226" t="s">
        <v>91</v>
      </c>
      <c r="AY148" s="225" t="s">
        <v>280</v>
      </c>
      <c r="BK148" s="227">
        <f>SUM(BK149:BK157)</f>
        <v>0</v>
      </c>
    </row>
    <row r="149" s="2" customFormat="1" ht="16.5" customHeight="1">
      <c r="A149" s="41"/>
      <c r="B149" s="42"/>
      <c r="C149" s="230" t="s">
        <v>428</v>
      </c>
      <c r="D149" s="230" t="s">
        <v>282</v>
      </c>
      <c r="E149" s="231" t="s">
        <v>1945</v>
      </c>
      <c r="F149" s="232" t="s">
        <v>1906</v>
      </c>
      <c r="G149" s="233" t="s">
        <v>1677</v>
      </c>
      <c r="H149" s="234">
        <v>1</v>
      </c>
      <c r="I149" s="235"/>
      <c r="J149" s="236">
        <f>ROUND(I149*H149,2)</f>
        <v>0</v>
      </c>
      <c r="K149" s="232" t="s">
        <v>44</v>
      </c>
      <c r="L149" s="47"/>
      <c r="M149" s="237" t="s">
        <v>44</v>
      </c>
      <c r="N149" s="238" t="s">
        <v>53</v>
      </c>
      <c r="O149" s="87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286</v>
      </c>
      <c r="AT149" s="241" t="s">
        <v>282</v>
      </c>
      <c r="AU149" s="241" t="s">
        <v>297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561</v>
      </c>
    </row>
    <row r="150" s="2" customFormat="1">
      <c r="A150" s="41"/>
      <c r="B150" s="42"/>
      <c r="C150" s="43"/>
      <c r="D150" s="245" t="s">
        <v>360</v>
      </c>
      <c r="E150" s="43"/>
      <c r="F150" s="276" t="s">
        <v>1907</v>
      </c>
      <c r="G150" s="43"/>
      <c r="H150" s="43"/>
      <c r="I150" s="150"/>
      <c r="J150" s="43"/>
      <c r="K150" s="43"/>
      <c r="L150" s="47"/>
      <c r="M150" s="277"/>
      <c r="N150" s="278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360</v>
      </c>
      <c r="AU150" s="19" t="s">
        <v>297</v>
      </c>
    </row>
    <row r="151" s="2" customFormat="1" ht="16.5" customHeight="1">
      <c r="A151" s="41"/>
      <c r="B151" s="42"/>
      <c r="C151" s="230" t="s">
        <v>433</v>
      </c>
      <c r="D151" s="230" t="s">
        <v>282</v>
      </c>
      <c r="E151" s="231" t="s">
        <v>1946</v>
      </c>
      <c r="F151" s="232" t="s">
        <v>1947</v>
      </c>
      <c r="G151" s="233" t="s">
        <v>1677</v>
      </c>
      <c r="H151" s="234">
        <v>1</v>
      </c>
      <c r="I151" s="235"/>
      <c r="J151" s="236">
        <f>ROUND(I151*H151,2)</f>
        <v>0</v>
      </c>
      <c r="K151" s="232" t="s">
        <v>44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286</v>
      </c>
      <c r="AT151" s="241" t="s">
        <v>282</v>
      </c>
      <c r="AU151" s="241" t="s">
        <v>297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571</v>
      </c>
    </row>
    <row r="152" s="2" customFormat="1">
      <c r="A152" s="41"/>
      <c r="B152" s="42"/>
      <c r="C152" s="43"/>
      <c r="D152" s="245" t="s">
        <v>360</v>
      </c>
      <c r="E152" s="43"/>
      <c r="F152" s="276" t="s">
        <v>1948</v>
      </c>
      <c r="G152" s="43"/>
      <c r="H152" s="43"/>
      <c r="I152" s="150"/>
      <c r="J152" s="43"/>
      <c r="K152" s="43"/>
      <c r="L152" s="47"/>
      <c r="M152" s="277"/>
      <c r="N152" s="278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360</v>
      </c>
      <c r="AU152" s="19" t="s">
        <v>297</v>
      </c>
    </row>
    <row r="153" s="2" customFormat="1" ht="24" customHeight="1">
      <c r="A153" s="41"/>
      <c r="B153" s="42"/>
      <c r="C153" s="230" t="s">
        <v>437</v>
      </c>
      <c r="D153" s="230" t="s">
        <v>282</v>
      </c>
      <c r="E153" s="231" t="s">
        <v>1949</v>
      </c>
      <c r="F153" s="232" t="s">
        <v>1950</v>
      </c>
      <c r="G153" s="233" t="s">
        <v>1677</v>
      </c>
      <c r="H153" s="234">
        <v>2</v>
      </c>
      <c r="I153" s="235"/>
      <c r="J153" s="236">
        <f>ROUND(I153*H153,2)</f>
        <v>0</v>
      </c>
      <c r="K153" s="232" t="s">
        <v>44</v>
      </c>
      <c r="L153" s="47"/>
      <c r="M153" s="237" t="s">
        <v>44</v>
      </c>
      <c r="N153" s="238" t="s">
        <v>53</v>
      </c>
      <c r="O153" s="87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41" t="s">
        <v>286</v>
      </c>
      <c r="AT153" s="241" t="s">
        <v>282</v>
      </c>
      <c r="AU153" s="241" t="s">
        <v>297</v>
      </c>
      <c r="AY153" s="19" t="s">
        <v>280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9" t="s">
        <v>89</v>
      </c>
      <c r="BK153" s="242">
        <f>ROUND(I153*H153,2)</f>
        <v>0</v>
      </c>
      <c r="BL153" s="19" t="s">
        <v>286</v>
      </c>
      <c r="BM153" s="241" t="s">
        <v>581</v>
      </c>
    </row>
    <row r="154" s="2" customFormat="1">
      <c r="A154" s="41"/>
      <c r="B154" s="42"/>
      <c r="C154" s="43"/>
      <c r="D154" s="245" t="s">
        <v>360</v>
      </c>
      <c r="E154" s="43"/>
      <c r="F154" s="276" t="s">
        <v>1951</v>
      </c>
      <c r="G154" s="43"/>
      <c r="H154" s="43"/>
      <c r="I154" s="150"/>
      <c r="J154" s="43"/>
      <c r="K154" s="43"/>
      <c r="L154" s="47"/>
      <c r="M154" s="277"/>
      <c r="N154" s="278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360</v>
      </c>
      <c r="AU154" s="19" t="s">
        <v>297</v>
      </c>
    </row>
    <row r="155" s="2" customFormat="1" ht="16.5" customHeight="1">
      <c r="A155" s="41"/>
      <c r="B155" s="42"/>
      <c r="C155" s="230" t="s">
        <v>441</v>
      </c>
      <c r="D155" s="230" t="s">
        <v>282</v>
      </c>
      <c r="E155" s="231" t="s">
        <v>1952</v>
      </c>
      <c r="F155" s="232" t="s">
        <v>1953</v>
      </c>
      <c r="G155" s="233" t="s">
        <v>1677</v>
      </c>
      <c r="H155" s="234">
        <v>1</v>
      </c>
      <c r="I155" s="235"/>
      <c r="J155" s="236">
        <f>ROUND(I155*H155,2)</f>
        <v>0</v>
      </c>
      <c r="K155" s="232" t="s">
        <v>44</v>
      </c>
      <c r="L155" s="47"/>
      <c r="M155" s="237" t="s">
        <v>44</v>
      </c>
      <c r="N155" s="238" t="s">
        <v>53</v>
      </c>
      <c r="O155" s="87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41" t="s">
        <v>286</v>
      </c>
      <c r="AT155" s="241" t="s">
        <v>282</v>
      </c>
      <c r="AU155" s="241" t="s">
        <v>297</v>
      </c>
      <c r="AY155" s="19" t="s">
        <v>280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9" t="s">
        <v>89</v>
      </c>
      <c r="BK155" s="242">
        <f>ROUND(I155*H155,2)</f>
        <v>0</v>
      </c>
      <c r="BL155" s="19" t="s">
        <v>286</v>
      </c>
      <c r="BM155" s="241" t="s">
        <v>594</v>
      </c>
    </row>
    <row r="156" s="2" customFormat="1">
      <c r="A156" s="41"/>
      <c r="B156" s="42"/>
      <c r="C156" s="43"/>
      <c r="D156" s="245" t="s">
        <v>360</v>
      </c>
      <c r="E156" s="43"/>
      <c r="F156" s="276" t="s">
        <v>1954</v>
      </c>
      <c r="G156" s="43"/>
      <c r="H156" s="43"/>
      <c r="I156" s="150"/>
      <c r="J156" s="43"/>
      <c r="K156" s="43"/>
      <c r="L156" s="47"/>
      <c r="M156" s="277"/>
      <c r="N156" s="278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360</v>
      </c>
      <c r="AU156" s="19" t="s">
        <v>297</v>
      </c>
    </row>
    <row r="157" s="2" customFormat="1" ht="16.5" customHeight="1">
      <c r="A157" s="41"/>
      <c r="B157" s="42"/>
      <c r="C157" s="230" t="s">
        <v>445</v>
      </c>
      <c r="D157" s="230" t="s">
        <v>282</v>
      </c>
      <c r="E157" s="231" t="s">
        <v>1955</v>
      </c>
      <c r="F157" s="232" t="s">
        <v>1900</v>
      </c>
      <c r="G157" s="233" t="s">
        <v>44</v>
      </c>
      <c r="H157" s="234">
        <v>0</v>
      </c>
      <c r="I157" s="235"/>
      <c r="J157" s="236">
        <f>ROUND(I157*H157,2)</f>
        <v>0</v>
      </c>
      <c r="K157" s="232" t="s">
        <v>44</v>
      </c>
      <c r="L157" s="47"/>
      <c r="M157" s="237" t="s">
        <v>44</v>
      </c>
      <c r="N157" s="238" t="s">
        <v>53</v>
      </c>
      <c r="O157" s="87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286</v>
      </c>
      <c r="AT157" s="241" t="s">
        <v>282</v>
      </c>
      <c r="AU157" s="241" t="s">
        <v>297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604</v>
      </c>
    </row>
    <row r="158" s="12" customFormat="1" ht="20.88" customHeight="1">
      <c r="A158" s="12"/>
      <c r="B158" s="214"/>
      <c r="C158" s="215"/>
      <c r="D158" s="216" t="s">
        <v>81</v>
      </c>
      <c r="E158" s="228" t="s">
        <v>1909</v>
      </c>
      <c r="F158" s="228" t="s">
        <v>1910</v>
      </c>
      <c r="G158" s="215"/>
      <c r="H158" s="215"/>
      <c r="I158" s="218"/>
      <c r="J158" s="229">
        <f>BK158</f>
        <v>0</v>
      </c>
      <c r="K158" s="215"/>
      <c r="L158" s="220"/>
      <c r="M158" s="221"/>
      <c r="N158" s="222"/>
      <c r="O158" s="222"/>
      <c r="P158" s="223">
        <f>SUM(P159:P166)</f>
        <v>0</v>
      </c>
      <c r="Q158" s="222"/>
      <c r="R158" s="223">
        <f>SUM(R159:R166)</f>
        <v>0</v>
      </c>
      <c r="S158" s="222"/>
      <c r="T158" s="224">
        <f>SUM(T159:T166)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89</v>
      </c>
      <c r="AT158" s="226" t="s">
        <v>81</v>
      </c>
      <c r="AU158" s="226" t="s">
        <v>91</v>
      </c>
      <c r="AY158" s="225" t="s">
        <v>280</v>
      </c>
      <c r="BK158" s="227">
        <f>SUM(BK159:BK166)</f>
        <v>0</v>
      </c>
    </row>
    <row r="159" s="2" customFormat="1" ht="24" customHeight="1">
      <c r="A159" s="41"/>
      <c r="B159" s="42"/>
      <c r="C159" s="230" t="s">
        <v>449</v>
      </c>
      <c r="D159" s="230" t="s">
        <v>282</v>
      </c>
      <c r="E159" s="231" t="s">
        <v>1956</v>
      </c>
      <c r="F159" s="232" t="s">
        <v>1935</v>
      </c>
      <c r="G159" s="233" t="s">
        <v>1913</v>
      </c>
      <c r="H159" s="234">
        <v>5</v>
      </c>
      <c r="I159" s="235"/>
      <c r="J159" s="236">
        <f>ROUND(I159*H159,2)</f>
        <v>0</v>
      </c>
      <c r="K159" s="232" t="s">
        <v>44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297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620</v>
      </c>
    </row>
    <row r="160" s="2" customFormat="1" ht="16.5" customHeight="1">
      <c r="A160" s="41"/>
      <c r="B160" s="42"/>
      <c r="C160" s="230" t="s">
        <v>455</v>
      </c>
      <c r="D160" s="230" t="s">
        <v>282</v>
      </c>
      <c r="E160" s="231" t="s">
        <v>1957</v>
      </c>
      <c r="F160" s="232" t="s">
        <v>1937</v>
      </c>
      <c r="G160" s="233" t="s">
        <v>1677</v>
      </c>
      <c r="H160" s="234">
        <v>8</v>
      </c>
      <c r="I160" s="235"/>
      <c r="J160" s="236">
        <f>ROUND(I160*H160,2)</f>
        <v>0</v>
      </c>
      <c r="K160" s="232" t="s">
        <v>44</v>
      </c>
      <c r="L160" s="47"/>
      <c r="M160" s="237" t="s">
        <v>44</v>
      </c>
      <c r="N160" s="238" t="s">
        <v>53</v>
      </c>
      <c r="O160" s="87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41" t="s">
        <v>286</v>
      </c>
      <c r="AT160" s="241" t="s">
        <v>282</v>
      </c>
      <c r="AU160" s="241" t="s">
        <v>297</v>
      </c>
      <c r="AY160" s="19" t="s">
        <v>280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9" t="s">
        <v>89</v>
      </c>
      <c r="BK160" s="242">
        <f>ROUND(I160*H160,2)</f>
        <v>0</v>
      </c>
      <c r="BL160" s="19" t="s">
        <v>286</v>
      </c>
      <c r="BM160" s="241" t="s">
        <v>236</v>
      </c>
    </row>
    <row r="161" s="2" customFormat="1" ht="16.5" customHeight="1">
      <c r="A161" s="41"/>
      <c r="B161" s="42"/>
      <c r="C161" s="230" t="s">
        <v>461</v>
      </c>
      <c r="D161" s="230" t="s">
        <v>282</v>
      </c>
      <c r="E161" s="231" t="s">
        <v>1958</v>
      </c>
      <c r="F161" s="232" t="s">
        <v>1959</v>
      </c>
      <c r="G161" s="233" t="s">
        <v>1677</v>
      </c>
      <c r="H161" s="234">
        <v>3</v>
      </c>
      <c r="I161" s="235"/>
      <c r="J161" s="236">
        <f>ROUND(I161*H161,2)</f>
        <v>0</v>
      </c>
      <c r="K161" s="232" t="s">
        <v>44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286</v>
      </c>
      <c r="AT161" s="241" t="s">
        <v>282</v>
      </c>
      <c r="AU161" s="241" t="s">
        <v>297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639</v>
      </c>
    </row>
    <row r="162" s="2" customFormat="1" ht="24" customHeight="1">
      <c r="A162" s="41"/>
      <c r="B162" s="42"/>
      <c r="C162" s="230" t="s">
        <v>466</v>
      </c>
      <c r="D162" s="230" t="s">
        <v>282</v>
      </c>
      <c r="E162" s="231" t="s">
        <v>1960</v>
      </c>
      <c r="F162" s="232" t="s">
        <v>1961</v>
      </c>
      <c r="G162" s="233" t="s">
        <v>1677</v>
      </c>
      <c r="H162" s="234">
        <v>1</v>
      </c>
      <c r="I162" s="235"/>
      <c r="J162" s="236">
        <f>ROUND(I162*H162,2)</f>
        <v>0</v>
      </c>
      <c r="K162" s="232" t="s">
        <v>44</v>
      </c>
      <c r="L162" s="47"/>
      <c r="M162" s="237" t="s">
        <v>44</v>
      </c>
      <c r="N162" s="238" t="s">
        <v>53</v>
      </c>
      <c r="O162" s="87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41" t="s">
        <v>286</v>
      </c>
      <c r="AT162" s="241" t="s">
        <v>282</v>
      </c>
      <c r="AU162" s="241" t="s">
        <v>297</v>
      </c>
      <c r="AY162" s="19" t="s">
        <v>280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9" t="s">
        <v>89</v>
      </c>
      <c r="BK162" s="242">
        <f>ROUND(I162*H162,2)</f>
        <v>0</v>
      </c>
      <c r="BL162" s="19" t="s">
        <v>286</v>
      </c>
      <c r="BM162" s="241" t="s">
        <v>649</v>
      </c>
    </row>
    <row r="163" s="2" customFormat="1" ht="24" customHeight="1">
      <c r="A163" s="41"/>
      <c r="B163" s="42"/>
      <c r="C163" s="230" t="s">
        <v>471</v>
      </c>
      <c r="D163" s="230" t="s">
        <v>282</v>
      </c>
      <c r="E163" s="231" t="s">
        <v>1962</v>
      </c>
      <c r="F163" s="232" t="s">
        <v>1963</v>
      </c>
      <c r="G163" s="233" t="s">
        <v>1677</v>
      </c>
      <c r="H163" s="234">
        <v>1</v>
      </c>
      <c r="I163" s="235"/>
      <c r="J163" s="236">
        <f>ROUND(I163*H163,2)</f>
        <v>0</v>
      </c>
      <c r="K163" s="232" t="s">
        <v>44</v>
      </c>
      <c r="L163" s="47"/>
      <c r="M163" s="237" t="s">
        <v>44</v>
      </c>
      <c r="N163" s="238" t="s">
        <v>53</v>
      </c>
      <c r="O163" s="87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41" t="s">
        <v>286</v>
      </c>
      <c r="AT163" s="241" t="s">
        <v>282</v>
      </c>
      <c r="AU163" s="241" t="s">
        <v>297</v>
      </c>
      <c r="AY163" s="19" t="s">
        <v>280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9" t="s">
        <v>89</v>
      </c>
      <c r="BK163" s="242">
        <f>ROUND(I163*H163,2)</f>
        <v>0</v>
      </c>
      <c r="BL163" s="19" t="s">
        <v>286</v>
      </c>
      <c r="BM163" s="241" t="s">
        <v>657</v>
      </c>
    </row>
    <row r="164" s="2" customFormat="1" ht="24" customHeight="1">
      <c r="A164" s="41"/>
      <c r="B164" s="42"/>
      <c r="C164" s="230" t="s">
        <v>478</v>
      </c>
      <c r="D164" s="230" t="s">
        <v>282</v>
      </c>
      <c r="E164" s="231" t="s">
        <v>1964</v>
      </c>
      <c r="F164" s="232" t="s">
        <v>1965</v>
      </c>
      <c r="G164" s="233" t="s">
        <v>1677</v>
      </c>
      <c r="H164" s="234">
        <v>1</v>
      </c>
      <c r="I164" s="235"/>
      <c r="J164" s="236">
        <f>ROUND(I164*H164,2)</f>
        <v>0</v>
      </c>
      <c r="K164" s="232" t="s">
        <v>44</v>
      </c>
      <c r="L164" s="47"/>
      <c r="M164" s="237" t="s">
        <v>44</v>
      </c>
      <c r="N164" s="238" t="s">
        <v>53</v>
      </c>
      <c r="O164" s="87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41" t="s">
        <v>286</v>
      </c>
      <c r="AT164" s="241" t="s">
        <v>282</v>
      </c>
      <c r="AU164" s="241" t="s">
        <v>297</v>
      </c>
      <c r="AY164" s="19" t="s">
        <v>280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9" t="s">
        <v>89</v>
      </c>
      <c r="BK164" s="242">
        <f>ROUND(I164*H164,2)</f>
        <v>0</v>
      </c>
      <c r="BL164" s="19" t="s">
        <v>286</v>
      </c>
      <c r="BM164" s="241" t="s">
        <v>666</v>
      </c>
    </row>
    <row r="165" s="2" customFormat="1" ht="24" customHeight="1">
      <c r="A165" s="41"/>
      <c r="B165" s="42"/>
      <c r="C165" s="230" t="s">
        <v>484</v>
      </c>
      <c r="D165" s="230" t="s">
        <v>282</v>
      </c>
      <c r="E165" s="231" t="s">
        <v>1966</v>
      </c>
      <c r="F165" s="232" t="s">
        <v>1967</v>
      </c>
      <c r="G165" s="233" t="s">
        <v>1677</v>
      </c>
      <c r="H165" s="234">
        <v>1</v>
      </c>
      <c r="I165" s="235"/>
      <c r="J165" s="236">
        <f>ROUND(I165*H165,2)</f>
        <v>0</v>
      </c>
      <c r="K165" s="232" t="s">
        <v>44</v>
      </c>
      <c r="L165" s="47"/>
      <c r="M165" s="237" t="s">
        <v>44</v>
      </c>
      <c r="N165" s="238" t="s">
        <v>53</v>
      </c>
      <c r="O165" s="87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41" t="s">
        <v>286</v>
      </c>
      <c r="AT165" s="241" t="s">
        <v>282</v>
      </c>
      <c r="AU165" s="241" t="s">
        <v>297</v>
      </c>
      <c r="AY165" s="19" t="s">
        <v>280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9" t="s">
        <v>89</v>
      </c>
      <c r="BK165" s="242">
        <f>ROUND(I165*H165,2)</f>
        <v>0</v>
      </c>
      <c r="BL165" s="19" t="s">
        <v>286</v>
      </c>
      <c r="BM165" s="241" t="s">
        <v>675</v>
      </c>
    </row>
    <row r="166" s="2" customFormat="1" ht="16.5" customHeight="1">
      <c r="A166" s="41"/>
      <c r="B166" s="42"/>
      <c r="C166" s="230" t="s">
        <v>489</v>
      </c>
      <c r="D166" s="230" t="s">
        <v>282</v>
      </c>
      <c r="E166" s="231" t="s">
        <v>1968</v>
      </c>
      <c r="F166" s="232" t="s">
        <v>1900</v>
      </c>
      <c r="G166" s="233" t="s">
        <v>44</v>
      </c>
      <c r="H166" s="234">
        <v>0</v>
      </c>
      <c r="I166" s="235"/>
      <c r="J166" s="236">
        <f>ROUND(I166*H166,2)</f>
        <v>0</v>
      </c>
      <c r="K166" s="232" t="s">
        <v>44</v>
      </c>
      <c r="L166" s="47"/>
      <c r="M166" s="237" t="s">
        <v>44</v>
      </c>
      <c r="N166" s="238" t="s">
        <v>53</v>
      </c>
      <c r="O166" s="87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41" t="s">
        <v>286</v>
      </c>
      <c r="AT166" s="241" t="s">
        <v>282</v>
      </c>
      <c r="AU166" s="241" t="s">
        <v>297</v>
      </c>
      <c r="AY166" s="19" t="s">
        <v>280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9" t="s">
        <v>89</v>
      </c>
      <c r="BK166" s="242">
        <f>ROUND(I166*H166,2)</f>
        <v>0</v>
      </c>
      <c r="BL166" s="19" t="s">
        <v>286</v>
      </c>
      <c r="BM166" s="241" t="s">
        <v>686</v>
      </c>
    </row>
    <row r="167" s="12" customFormat="1" ht="20.88" customHeight="1">
      <c r="A167" s="12"/>
      <c r="B167" s="214"/>
      <c r="C167" s="215"/>
      <c r="D167" s="216" t="s">
        <v>81</v>
      </c>
      <c r="E167" s="228" t="s">
        <v>1969</v>
      </c>
      <c r="F167" s="228" t="s">
        <v>1970</v>
      </c>
      <c r="G167" s="215"/>
      <c r="H167" s="215"/>
      <c r="I167" s="218"/>
      <c r="J167" s="229">
        <f>BK167</f>
        <v>0</v>
      </c>
      <c r="K167" s="215"/>
      <c r="L167" s="220"/>
      <c r="M167" s="221"/>
      <c r="N167" s="222"/>
      <c r="O167" s="222"/>
      <c r="P167" s="223">
        <f>SUM(P168:P170)</f>
        <v>0</v>
      </c>
      <c r="Q167" s="222"/>
      <c r="R167" s="223">
        <f>SUM(R168:R170)</f>
        <v>0</v>
      </c>
      <c r="S167" s="222"/>
      <c r="T167" s="224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5" t="s">
        <v>89</v>
      </c>
      <c r="AT167" s="226" t="s">
        <v>81</v>
      </c>
      <c r="AU167" s="226" t="s">
        <v>91</v>
      </c>
      <c r="AY167" s="225" t="s">
        <v>280</v>
      </c>
      <c r="BK167" s="227">
        <f>SUM(BK168:BK170)</f>
        <v>0</v>
      </c>
    </row>
    <row r="168" s="2" customFormat="1" ht="24" customHeight="1">
      <c r="A168" s="41"/>
      <c r="B168" s="42"/>
      <c r="C168" s="230" t="s">
        <v>493</v>
      </c>
      <c r="D168" s="230" t="s">
        <v>282</v>
      </c>
      <c r="E168" s="231" t="s">
        <v>1971</v>
      </c>
      <c r="F168" s="232" t="s">
        <v>1972</v>
      </c>
      <c r="G168" s="233" t="s">
        <v>1677</v>
      </c>
      <c r="H168" s="234">
        <v>1</v>
      </c>
      <c r="I168" s="235"/>
      <c r="J168" s="236">
        <f>ROUND(I168*H168,2)</f>
        <v>0</v>
      </c>
      <c r="K168" s="232" t="s">
        <v>44</v>
      </c>
      <c r="L168" s="47"/>
      <c r="M168" s="237" t="s">
        <v>44</v>
      </c>
      <c r="N168" s="238" t="s">
        <v>53</v>
      </c>
      <c r="O168" s="87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41" t="s">
        <v>286</v>
      </c>
      <c r="AT168" s="241" t="s">
        <v>282</v>
      </c>
      <c r="AU168" s="241" t="s">
        <v>297</v>
      </c>
      <c r="AY168" s="19" t="s">
        <v>280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9" t="s">
        <v>89</v>
      </c>
      <c r="BK168" s="242">
        <f>ROUND(I168*H168,2)</f>
        <v>0</v>
      </c>
      <c r="BL168" s="19" t="s">
        <v>286</v>
      </c>
      <c r="BM168" s="241" t="s">
        <v>696</v>
      </c>
    </row>
    <row r="169" s="2" customFormat="1" ht="36" customHeight="1">
      <c r="A169" s="41"/>
      <c r="B169" s="42"/>
      <c r="C169" s="230" t="s">
        <v>497</v>
      </c>
      <c r="D169" s="230" t="s">
        <v>282</v>
      </c>
      <c r="E169" s="231" t="s">
        <v>1973</v>
      </c>
      <c r="F169" s="232" t="s">
        <v>1974</v>
      </c>
      <c r="G169" s="233" t="s">
        <v>1479</v>
      </c>
      <c r="H169" s="234">
        <v>1</v>
      </c>
      <c r="I169" s="235"/>
      <c r="J169" s="236">
        <f>ROUND(I169*H169,2)</f>
        <v>0</v>
      </c>
      <c r="K169" s="232" t="s">
        <v>44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297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711</v>
      </c>
    </row>
    <row r="170" s="2" customFormat="1" ht="16.5" customHeight="1">
      <c r="A170" s="41"/>
      <c r="B170" s="42"/>
      <c r="C170" s="230" t="s">
        <v>501</v>
      </c>
      <c r="D170" s="230" t="s">
        <v>282</v>
      </c>
      <c r="E170" s="231" t="s">
        <v>1975</v>
      </c>
      <c r="F170" s="232" t="s">
        <v>1900</v>
      </c>
      <c r="G170" s="233" t="s">
        <v>44</v>
      </c>
      <c r="H170" s="234">
        <v>0</v>
      </c>
      <c r="I170" s="235"/>
      <c r="J170" s="236">
        <f>ROUND(I170*H170,2)</f>
        <v>0</v>
      </c>
      <c r="K170" s="232" t="s">
        <v>44</v>
      </c>
      <c r="L170" s="47"/>
      <c r="M170" s="237" t="s">
        <v>44</v>
      </c>
      <c r="N170" s="238" t="s">
        <v>53</v>
      </c>
      <c r="O170" s="87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41" t="s">
        <v>286</v>
      </c>
      <c r="AT170" s="241" t="s">
        <v>282</v>
      </c>
      <c r="AU170" s="241" t="s">
        <v>297</v>
      </c>
      <c r="AY170" s="19" t="s">
        <v>280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9" t="s">
        <v>89</v>
      </c>
      <c r="BK170" s="242">
        <f>ROUND(I170*H170,2)</f>
        <v>0</v>
      </c>
      <c r="BL170" s="19" t="s">
        <v>286</v>
      </c>
      <c r="BM170" s="241" t="s">
        <v>724</v>
      </c>
    </row>
    <row r="171" s="12" customFormat="1" ht="20.88" customHeight="1">
      <c r="A171" s="12"/>
      <c r="B171" s="214"/>
      <c r="C171" s="215"/>
      <c r="D171" s="216" t="s">
        <v>81</v>
      </c>
      <c r="E171" s="228" t="s">
        <v>1926</v>
      </c>
      <c r="F171" s="228" t="s">
        <v>1927</v>
      </c>
      <c r="G171" s="215"/>
      <c r="H171" s="215"/>
      <c r="I171" s="218"/>
      <c r="J171" s="229">
        <f>BK171</f>
        <v>0</v>
      </c>
      <c r="K171" s="215"/>
      <c r="L171" s="220"/>
      <c r="M171" s="221"/>
      <c r="N171" s="222"/>
      <c r="O171" s="222"/>
      <c r="P171" s="223">
        <f>SUM(P172:P174)</f>
        <v>0</v>
      </c>
      <c r="Q171" s="222"/>
      <c r="R171" s="223">
        <f>SUM(R172:R174)</f>
        <v>0</v>
      </c>
      <c r="S171" s="222"/>
      <c r="T171" s="224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5" t="s">
        <v>89</v>
      </c>
      <c r="AT171" s="226" t="s">
        <v>81</v>
      </c>
      <c r="AU171" s="226" t="s">
        <v>91</v>
      </c>
      <c r="AY171" s="225" t="s">
        <v>280</v>
      </c>
      <c r="BK171" s="227">
        <f>SUM(BK172:BK174)</f>
        <v>0</v>
      </c>
    </row>
    <row r="172" s="2" customFormat="1" ht="16.5" customHeight="1">
      <c r="A172" s="41"/>
      <c r="B172" s="42"/>
      <c r="C172" s="230" t="s">
        <v>508</v>
      </c>
      <c r="D172" s="230" t="s">
        <v>282</v>
      </c>
      <c r="E172" s="231" t="s">
        <v>1976</v>
      </c>
      <c r="F172" s="232" t="s">
        <v>1977</v>
      </c>
      <c r="G172" s="233" t="s">
        <v>1479</v>
      </c>
      <c r="H172" s="234">
        <v>4</v>
      </c>
      <c r="I172" s="235"/>
      <c r="J172" s="236">
        <f>ROUND(I172*H172,2)</f>
        <v>0</v>
      </c>
      <c r="K172" s="232" t="s">
        <v>44</v>
      </c>
      <c r="L172" s="47"/>
      <c r="M172" s="237" t="s">
        <v>44</v>
      </c>
      <c r="N172" s="238" t="s">
        <v>53</v>
      </c>
      <c r="O172" s="87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41" t="s">
        <v>286</v>
      </c>
      <c r="AT172" s="241" t="s">
        <v>282</v>
      </c>
      <c r="AU172" s="241" t="s">
        <v>297</v>
      </c>
      <c r="AY172" s="19" t="s">
        <v>280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9" t="s">
        <v>89</v>
      </c>
      <c r="BK172" s="242">
        <f>ROUND(I172*H172,2)</f>
        <v>0</v>
      </c>
      <c r="BL172" s="19" t="s">
        <v>286</v>
      </c>
      <c r="BM172" s="241" t="s">
        <v>736</v>
      </c>
    </row>
    <row r="173" s="2" customFormat="1">
      <c r="A173" s="41"/>
      <c r="B173" s="42"/>
      <c r="C173" s="43"/>
      <c r="D173" s="245" t="s">
        <v>360</v>
      </c>
      <c r="E173" s="43"/>
      <c r="F173" s="276" t="s">
        <v>1941</v>
      </c>
      <c r="G173" s="43"/>
      <c r="H173" s="43"/>
      <c r="I173" s="150"/>
      <c r="J173" s="43"/>
      <c r="K173" s="43"/>
      <c r="L173" s="47"/>
      <c r="M173" s="277"/>
      <c r="N173" s="278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360</v>
      </c>
      <c r="AU173" s="19" t="s">
        <v>297</v>
      </c>
    </row>
    <row r="174" s="2" customFormat="1" ht="16.5" customHeight="1">
      <c r="A174" s="41"/>
      <c r="B174" s="42"/>
      <c r="C174" s="230" t="s">
        <v>516</v>
      </c>
      <c r="D174" s="230" t="s">
        <v>282</v>
      </c>
      <c r="E174" s="231" t="s">
        <v>1978</v>
      </c>
      <c r="F174" s="232" t="s">
        <v>1900</v>
      </c>
      <c r="G174" s="233" t="s">
        <v>44</v>
      </c>
      <c r="H174" s="234">
        <v>0</v>
      </c>
      <c r="I174" s="235"/>
      <c r="J174" s="236">
        <f>ROUND(I174*H174,2)</f>
        <v>0</v>
      </c>
      <c r="K174" s="232" t="s">
        <v>44</v>
      </c>
      <c r="L174" s="47"/>
      <c r="M174" s="237" t="s">
        <v>44</v>
      </c>
      <c r="N174" s="238" t="s">
        <v>53</v>
      </c>
      <c r="O174" s="87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41" t="s">
        <v>286</v>
      </c>
      <c r="AT174" s="241" t="s">
        <v>282</v>
      </c>
      <c r="AU174" s="241" t="s">
        <v>297</v>
      </c>
      <c r="AY174" s="19" t="s">
        <v>280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9" t="s">
        <v>89</v>
      </c>
      <c r="BK174" s="242">
        <f>ROUND(I174*H174,2)</f>
        <v>0</v>
      </c>
      <c r="BL174" s="19" t="s">
        <v>286</v>
      </c>
      <c r="BM174" s="241" t="s">
        <v>746</v>
      </c>
    </row>
    <row r="175" s="12" customFormat="1" ht="22.8" customHeight="1">
      <c r="A175" s="12"/>
      <c r="B175" s="214"/>
      <c r="C175" s="215"/>
      <c r="D175" s="216" t="s">
        <v>81</v>
      </c>
      <c r="E175" s="228" t="s">
        <v>1979</v>
      </c>
      <c r="F175" s="228" t="s">
        <v>1980</v>
      </c>
      <c r="G175" s="215"/>
      <c r="H175" s="215"/>
      <c r="I175" s="218"/>
      <c r="J175" s="229">
        <f>BK175</f>
        <v>0</v>
      </c>
      <c r="K175" s="215"/>
      <c r="L175" s="220"/>
      <c r="M175" s="221"/>
      <c r="N175" s="222"/>
      <c r="O175" s="222"/>
      <c r="P175" s="223">
        <f>SUM(P176:P188)</f>
        <v>0</v>
      </c>
      <c r="Q175" s="222"/>
      <c r="R175" s="223">
        <f>SUM(R176:R188)</f>
        <v>0</v>
      </c>
      <c r="S175" s="222"/>
      <c r="T175" s="224">
        <f>SUM(T176:T188)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5" t="s">
        <v>89</v>
      </c>
      <c r="AT175" s="226" t="s">
        <v>81</v>
      </c>
      <c r="AU175" s="226" t="s">
        <v>89</v>
      </c>
      <c r="AY175" s="225" t="s">
        <v>280</v>
      </c>
      <c r="BK175" s="227">
        <f>SUM(BK176:BK188)</f>
        <v>0</v>
      </c>
    </row>
    <row r="176" s="2" customFormat="1" ht="16.5" customHeight="1">
      <c r="A176" s="41"/>
      <c r="B176" s="42"/>
      <c r="C176" s="230" t="s">
        <v>521</v>
      </c>
      <c r="D176" s="230" t="s">
        <v>282</v>
      </c>
      <c r="E176" s="231" t="s">
        <v>1981</v>
      </c>
      <c r="F176" s="232" t="s">
        <v>1982</v>
      </c>
      <c r="G176" s="233" t="s">
        <v>1479</v>
      </c>
      <c r="H176" s="234">
        <v>1</v>
      </c>
      <c r="I176" s="235"/>
      <c r="J176" s="236">
        <f>ROUND(I176*H176,2)</f>
        <v>0</v>
      </c>
      <c r="K176" s="232" t="s">
        <v>44</v>
      </c>
      <c r="L176" s="47"/>
      <c r="M176" s="237" t="s">
        <v>44</v>
      </c>
      <c r="N176" s="238" t="s">
        <v>53</v>
      </c>
      <c r="O176" s="87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1" t="s">
        <v>286</v>
      </c>
      <c r="AT176" s="241" t="s">
        <v>282</v>
      </c>
      <c r="AU176" s="241" t="s">
        <v>91</v>
      </c>
      <c r="AY176" s="19" t="s">
        <v>280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89</v>
      </c>
      <c r="BK176" s="242">
        <f>ROUND(I176*H176,2)</f>
        <v>0</v>
      </c>
      <c r="BL176" s="19" t="s">
        <v>286</v>
      </c>
      <c r="BM176" s="241" t="s">
        <v>755</v>
      </c>
    </row>
    <row r="177" s="2" customFormat="1">
      <c r="A177" s="41"/>
      <c r="B177" s="42"/>
      <c r="C177" s="43"/>
      <c r="D177" s="245" t="s">
        <v>360</v>
      </c>
      <c r="E177" s="43"/>
      <c r="F177" s="276" t="s">
        <v>1983</v>
      </c>
      <c r="G177" s="43"/>
      <c r="H177" s="43"/>
      <c r="I177" s="150"/>
      <c r="J177" s="43"/>
      <c r="K177" s="43"/>
      <c r="L177" s="47"/>
      <c r="M177" s="277"/>
      <c r="N177" s="278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360</v>
      </c>
      <c r="AU177" s="19" t="s">
        <v>91</v>
      </c>
    </row>
    <row r="178" s="2" customFormat="1" ht="16.5" customHeight="1">
      <c r="A178" s="41"/>
      <c r="B178" s="42"/>
      <c r="C178" s="230" t="s">
        <v>526</v>
      </c>
      <c r="D178" s="230" t="s">
        <v>282</v>
      </c>
      <c r="E178" s="231" t="s">
        <v>1984</v>
      </c>
      <c r="F178" s="232" t="s">
        <v>1985</v>
      </c>
      <c r="G178" s="233" t="s">
        <v>1479</v>
      </c>
      <c r="H178" s="234">
        <v>1</v>
      </c>
      <c r="I178" s="235"/>
      <c r="J178" s="236">
        <f>ROUND(I178*H178,2)</f>
        <v>0</v>
      </c>
      <c r="K178" s="232" t="s">
        <v>44</v>
      </c>
      <c r="L178" s="47"/>
      <c r="M178" s="237" t="s">
        <v>44</v>
      </c>
      <c r="N178" s="238" t="s">
        <v>53</v>
      </c>
      <c r="O178" s="87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41" t="s">
        <v>286</v>
      </c>
      <c r="AT178" s="241" t="s">
        <v>282</v>
      </c>
      <c r="AU178" s="241" t="s">
        <v>91</v>
      </c>
      <c r="AY178" s="19" t="s">
        <v>280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9" t="s">
        <v>89</v>
      </c>
      <c r="BK178" s="242">
        <f>ROUND(I178*H178,2)</f>
        <v>0</v>
      </c>
      <c r="BL178" s="19" t="s">
        <v>286</v>
      </c>
      <c r="BM178" s="241" t="s">
        <v>760</v>
      </c>
    </row>
    <row r="179" s="2" customFormat="1">
      <c r="A179" s="41"/>
      <c r="B179" s="42"/>
      <c r="C179" s="43"/>
      <c r="D179" s="245" t="s">
        <v>360</v>
      </c>
      <c r="E179" s="43"/>
      <c r="F179" s="276" t="s">
        <v>1986</v>
      </c>
      <c r="G179" s="43"/>
      <c r="H179" s="43"/>
      <c r="I179" s="150"/>
      <c r="J179" s="43"/>
      <c r="K179" s="43"/>
      <c r="L179" s="47"/>
      <c r="M179" s="277"/>
      <c r="N179" s="278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360</v>
      </c>
      <c r="AU179" s="19" t="s">
        <v>91</v>
      </c>
    </row>
    <row r="180" s="2" customFormat="1" ht="16.5" customHeight="1">
      <c r="A180" s="41"/>
      <c r="B180" s="42"/>
      <c r="C180" s="230" t="s">
        <v>531</v>
      </c>
      <c r="D180" s="230" t="s">
        <v>282</v>
      </c>
      <c r="E180" s="231" t="s">
        <v>1987</v>
      </c>
      <c r="F180" s="232" t="s">
        <v>1988</v>
      </c>
      <c r="G180" s="233" t="s">
        <v>1479</v>
      </c>
      <c r="H180" s="234">
        <v>1</v>
      </c>
      <c r="I180" s="235"/>
      <c r="J180" s="236">
        <f>ROUND(I180*H180,2)</f>
        <v>0</v>
      </c>
      <c r="K180" s="232" t="s">
        <v>44</v>
      </c>
      <c r="L180" s="47"/>
      <c r="M180" s="237" t="s">
        <v>44</v>
      </c>
      <c r="N180" s="238" t="s">
        <v>53</v>
      </c>
      <c r="O180" s="87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41" t="s">
        <v>286</v>
      </c>
      <c r="AT180" s="241" t="s">
        <v>282</v>
      </c>
      <c r="AU180" s="241" t="s">
        <v>91</v>
      </c>
      <c r="AY180" s="19" t="s">
        <v>280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9" t="s">
        <v>89</v>
      </c>
      <c r="BK180" s="242">
        <f>ROUND(I180*H180,2)</f>
        <v>0</v>
      </c>
      <c r="BL180" s="19" t="s">
        <v>286</v>
      </c>
      <c r="BM180" s="241" t="s">
        <v>772</v>
      </c>
    </row>
    <row r="181" s="2" customFormat="1" ht="16.5" customHeight="1">
      <c r="A181" s="41"/>
      <c r="B181" s="42"/>
      <c r="C181" s="230" t="s">
        <v>536</v>
      </c>
      <c r="D181" s="230" t="s">
        <v>282</v>
      </c>
      <c r="E181" s="231" t="s">
        <v>1989</v>
      </c>
      <c r="F181" s="232" t="s">
        <v>1990</v>
      </c>
      <c r="G181" s="233" t="s">
        <v>1479</v>
      </c>
      <c r="H181" s="234">
        <v>1</v>
      </c>
      <c r="I181" s="235"/>
      <c r="J181" s="236">
        <f>ROUND(I181*H181,2)</f>
        <v>0</v>
      </c>
      <c r="K181" s="232" t="s">
        <v>44</v>
      </c>
      <c r="L181" s="47"/>
      <c r="M181" s="237" t="s">
        <v>44</v>
      </c>
      <c r="N181" s="238" t="s">
        <v>53</v>
      </c>
      <c r="O181" s="87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1" t="s">
        <v>286</v>
      </c>
      <c r="AT181" s="241" t="s">
        <v>282</v>
      </c>
      <c r="AU181" s="241" t="s">
        <v>91</v>
      </c>
      <c r="AY181" s="19" t="s">
        <v>280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89</v>
      </c>
      <c r="BK181" s="242">
        <f>ROUND(I181*H181,2)</f>
        <v>0</v>
      </c>
      <c r="BL181" s="19" t="s">
        <v>286</v>
      </c>
      <c r="BM181" s="241" t="s">
        <v>779</v>
      </c>
    </row>
    <row r="182" s="2" customFormat="1" ht="16.5" customHeight="1">
      <c r="A182" s="41"/>
      <c r="B182" s="42"/>
      <c r="C182" s="230" t="s">
        <v>541</v>
      </c>
      <c r="D182" s="230" t="s">
        <v>282</v>
      </c>
      <c r="E182" s="231" t="s">
        <v>1991</v>
      </c>
      <c r="F182" s="232" t="s">
        <v>1992</v>
      </c>
      <c r="G182" s="233" t="s">
        <v>1479</v>
      </c>
      <c r="H182" s="234">
        <v>1</v>
      </c>
      <c r="I182" s="235"/>
      <c r="J182" s="236">
        <f>ROUND(I182*H182,2)</f>
        <v>0</v>
      </c>
      <c r="K182" s="232" t="s">
        <v>44</v>
      </c>
      <c r="L182" s="47"/>
      <c r="M182" s="237" t="s">
        <v>44</v>
      </c>
      <c r="N182" s="238" t="s">
        <v>53</v>
      </c>
      <c r="O182" s="87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41" t="s">
        <v>286</v>
      </c>
      <c r="AT182" s="241" t="s">
        <v>282</v>
      </c>
      <c r="AU182" s="241" t="s">
        <v>91</v>
      </c>
      <c r="AY182" s="19" t="s">
        <v>280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9" t="s">
        <v>89</v>
      </c>
      <c r="BK182" s="242">
        <f>ROUND(I182*H182,2)</f>
        <v>0</v>
      </c>
      <c r="BL182" s="19" t="s">
        <v>286</v>
      </c>
      <c r="BM182" s="241" t="s">
        <v>789</v>
      </c>
    </row>
    <row r="183" s="2" customFormat="1" ht="16.5" customHeight="1">
      <c r="A183" s="41"/>
      <c r="B183" s="42"/>
      <c r="C183" s="230" t="s">
        <v>546</v>
      </c>
      <c r="D183" s="230" t="s">
        <v>282</v>
      </c>
      <c r="E183" s="231" t="s">
        <v>1993</v>
      </c>
      <c r="F183" s="232" t="s">
        <v>1994</v>
      </c>
      <c r="G183" s="233" t="s">
        <v>1479</v>
      </c>
      <c r="H183" s="234">
        <v>1</v>
      </c>
      <c r="I183" s="235"/>
      <c r="J183" s="236">
        <f>ROUND(I183*H183,2)</f>
        <v>0</v>
      </c>
      <c r="K183" s="232" t="s">
        <v>44</v>
      </c>
      <c r="L183" s="47"/>
      <c r="M183" s="237" t="s">
        <v>44</v>
      </c>
      <c r="N183" s="238" t="s">
        <v>53</v>
      </c>
      <c r="O183" s="87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41" t="s">
        <v>286</v>
      </c>
      <c r="AT183" s="241" t="s">
        <v>282</v>
      </c>
      <c r="AU183" s="241" t="s">
        <v>91</v>
      </c>
      <c r="AY183" s="19" t="s">
        <v>280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9" t="s">
        <v>89</v>
      </c>
      <c r="BK183" s="242">
        <f>ROUND(I183*H183,2)</f>
        <v>0</v>
      </c>
      <c r="BL183" s="19" t="s">
        <v>286</v>
      </c>
      <c r="BM183" s="241" t="s">
        <v>799</v>
      </c>
    </row>
    <row r="184" s="2" customFormat="1" ht="16.5" customHeight="1">
      <c r="A184" s="41"/>
      <c r="B184" s="42"/>
      <c r="C184" s="230" t="s">
        <v>551</v>
      </c>
      <c r="D184" s="230" t="s">
        <v>282</v>
      </c>
      <c r="E184" s="231" t="s">
        <v>1995</v>
      </c>
      <c r="F184" s="232" t="s">
        <v>1996</v>
      </c>
      <c r="G184" s="233" t="s">
        <v>1479</v>
      </c>
      <c r="H184" s="234">
        <v>1</v>
      </c>
      <c r="I184" s="235"/>
      <c r="J184" s="236">
        <f>ROUND(I184*H184,2)</f>
        <v>0</v>
      </c>
      <c r="K184" s="232" t="s">
        <v>44</v>
      </c>
      <c r="L184" s="47"/>
      <c r="M184" s="237" t="s">
        <v>44</v>
      </c>
      <c r="N184" s="238" t="s">
        <v>53</v>
      </c>
      <c r="O184" s="87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286</v>
      </c>
      <c r="AT184" s="241" t="s">
        <v>282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286</v>
      </c>
      <c r="BM184" s="241" t="s">
        <v>810</v>
      </c>
    </row>
    <row r="185" s="2" customFormat="1" ht="16.5" customHeight="1">
      <c r="A185" s="41"/>
      <c r="B185" s="42"/>
      <c r="C185" s="230" t="s">
        <v>556</v>
      </c>
      <c r="D185" s="230" t="s">
        <v>282</v>
      </c>
      <c r="E185" s="231" t="s">
        <v>1997</v>
      </c>
      <c r="F185" s="232" t="s">
        <v>1998</v>
      </c>
      <c r="G185" s="233" t="s">
        <v>1479</v>
      </c>
      <c r="H185" s="234">
        <v>1</v>
      </c>
      <c r="I185" s="235"/>
      <c r="J185" s="236">
        <f>ROUND(I185*H185,2)</f>
        <v>0</v>
      </c>
      <c r="K185" s="232" t="s">
        <v>44</v>
      </c>
      <c r="L185" s="47"/>
      <c r="M185" s="237" t="s">
        <v>44</v>
      </c>
      <c r="N185" s="238" t="s">
        <v>53</v>
      </c>
      <c r="O185" s="87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41" t="s">
        <v>286</v>
      </c>
      <c r="AT185" s="241" t="s">
        <v>282</v>
      </c>
      <c r="AU185" s="241" t="s">
        <v>91</v>
      </c>
      <c r="AY185" s="19" t="s">
        <v>280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9" t="s">
        <v>89</v>
      </c>
      <c r="BK185" s="242">
        <f>ROUND(I185*H185,2)</f>
        <v>0</v>
      </c>
      <c r="BL185" s="19" t="s">
        <v>286</v>
      </c>
      <c r="BM185" s="241" t="s">
        <v>820</v>
      </c>
    </row>
    <row r="186" s="2" customFormat="1" ht="24" customHeight="1">
      <c r="A186" s="41"/>
      <c r="B186" s="42"/>
      <c r="C186" s="230" t="s">
        <v>561</v>
      </c>
      <c r="D186" s="230" t="s">
        <v>282</v>
      </c>
      <c r="E186" s="231" t="s">
        <v>1999</v>
      </c>
      <c r="F186" s="232" t="s">
        <v>2000</v>
      </c>
      <c r="G186" s="233" t="s">
        <v>1479</v>
      </c>
      <c r="H186" s="234">
        <v>1</v>
      </c>
      <c r="I186" s="235"/>
      <c r="J186" s="236">
        <f>ROUND(I186*H186,2)</f>
        <v>0</v>
      </c>
      <c r="K186" s="232" t="s">
        <v>44</v>
      </c>
      <c r="L186" s="47"/>
      <c r="M186" s="237" t="s">
        <v>44</v>
      </c>
      <c r="N186" s="238" t="s">
        <v>53</v>
      </c>
      <c r="O186" s="87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1" t="s">
        <v>286</v>
      </c>
      <c r="AT186" s="241" t="s">
        <v>282</v>
      </c>
      <c r="AU186" s="241" t="s">
        <v>91</v>
      </c>
      <c r="AY186" s="19" t="s">
        <v>280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89</v>
      </c>
      <c r="BK186" s="242">
        <f>ROUND(I186*H186,2)</f>
        <v>0</v>
      </c>
      <c r="BL186" s="19" t="s">
        <v>286</v>
      </c>
      <c r="BM186" s="241" t="s">
        <v>829</v>
      </c>
    </row>
    <row r="187" s="2" customFormat="1" ht="16.5" customHeight="1">
      <c r="A187" s="41"/>
      <c r="B187" s="42"/>
      <c r="C187" s="230" t="s">
        <v>566</v>
      </c>
      <c r="D187" s="230" t="s">
        <v>282</v>
      </c>
      <c r="E187" s="231" t="s">
        <v>2001</v>
      </c>
      <c r="F187" s="232" t="s">
        <v>2002</v>
      </c>
      <c r="G187" s="233" t="s">
        <v>1479</v>
      </c>
      <c r="H187" s="234">
        <v>1</v>
      </c>
      <c r="I187" s="235"/>
      <c r="J187" s="236">
        <f>ROUND(I187*H187,2)</f>
        <v>0</v>
      </c>
      <c r="K187" s="232" t="s">
        <v>44</v>
      </c>
      <c r="L187" s="47"/>
      <c r="M187" s="237" t="s">
        <v>44</v>
      </c>
      <c r="N187" s="238" t="s">
        <v>53</v>
      </c>
      <c r="O187" s="87"/>
      <c r="P187" s="239">
        <f>O187*H187</f>
        <v>0</v>
      </c>
      <c r="Q187" s="239">
        <v>0</v>
      </c>
      <c r="R187" s="239">
        <f>Q187*H187</f>
        <v>0</v>
      </c>
      <c r="S187" s="239">
        <v>0</v>
      </c>
      <c r="T187" s="240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1" t="s">
        <v>286</v>
      </c>
      <c r="AT187" s="241" t="s">
        <v>282</v>
      </c>
      <c r="AU187" s="241" t="s">
        <v>91</v>
      </c>
      <c r="AY187" s="19" t="s">
        <v>280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89</v>
      </c>
      <c r="BK187" s="242">
        <f>ROUND(I187*H187,2)</f>
        <v>0</v>
      </c>
      <c r="BL187" s="19" t="s">
        <v>286</v>
      </c>
      <c r="BM187" s="241" t="s">
        <v>838</v>
      </c>
    </row>
    <row r="188" s="2" customFormat="1" ht="16.5" customHeight="1">
      <c r="A188" s="41"/>
      <c r="B188" s="42"/>
      <c r="C188" s="230" t="s">
        <v>571</v>
      </c>
      <c r="D188" s="230" t="s">
        <v>282</v>
      </c>
      <c r="E188" s="231" t="s">
        <v>2003</v>
      </c>
      <c r="F188" s="232" t="s">
        <v>1900</v>
      </c>
      <c r="G188" s="233" t="s">
        <v>44</v>
      </c>
      <c r="H188" s="234">
        <v>0</v>
      </c>
      <c r="I188" s="235"/>
      <c r="J188" s="236">
        <f>ROUND(I188*H188,2)</f>
        <v>0</v>
      </c>
      <c r="K188" s="232" t="s">
        <v>44</v>
      </c>
      <c r="L188" s="47"/>
      <c r="M188" s="304" t="s">
        <v>44</v>
      </c>
      <c r="N188" s="305" t="s">
        <v>53</v>
      </c>
      <c r="O188" s="306"/>
      <c r="P188" s="307">
        <f>O188*H188</f>
        <v>0</v>
      </c>
      <c r="Q188" s="307">
        <v>0</v>
      </c>
      <c r="R188" s="307">
        <f>Q188*H188</f>
        <v>0</v>
      </c>
      <c r="S188" s="307">
        <v>0</v>
      </c>
      <c r="T188" s="308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1" t="s">
        <v>286</v>
      </c>
      <c r="AT188" s="241" t="s">
        <v>282</v>
      </c>
      <c r="AU188" s="241" t="s">
        <v>91</v>
      </c>
      <c r="AY188" s="19" t="s">
        <v>280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89</v>
      </c>
      <c r="BK188" s="242">
        <f>ROUND(I188*H188,2)</f>
        <v>0</v>
      </c>
      <c r="BL188" s="19" t="s">
        <v>286</v>
      </c>
      <c r="BM188" s="241" t="s">
        <v>847</v>
      </c>
    </row>
    <row r="189" s="2" customFormat="1" ht="6.96" customHeight="1">
      <c r="A189" s="41"/>
      <c r="B189" s="62"/>
      <c r="C189" s="63"/>
      <c r="D189" s="63"/>
      <c r="E189" s="63"/>
      <c r="F189" s="63"/>
      <c r="G189" s="63"/>
      <c r="H189" s="63"/>
      <c r="I189" s="179"/>
      <c r="J189" s="63"/>
      <c r="K189" s="63"/>
      <c r="L189" s="47"/>
      <c r="M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</sheetData>
  <sheetProtection sheet="1" autoFilter="0" formatColumns="0" formatRows="0" objects="1" scenarios="1" spinCount="100000" saltValue="aijsVVaDZtw/9nmEGfnwcDrVZGaV8FTtvnaBimJuxuUkeTBQmf3Uy1moUdAtrcPlhOk52WG/fntiLW97P5tqhw==" hashValue="W3m/coQOM6vqR4/d/Pon/znnseIbm8U8e86e3Pci4sHZOvYFOvSNHX40xlgCBkb18AzqfT7CuhD94SBKelpBkg==" algorithmName="SHA-512" password="CC35"/>
  <autoFilter ref="C99:K1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  <c r="AZ2" s="142" t="s">
        <v>2004</v>
      </c>
      <c r="BA2" s="142" t="s">
        <v>2005</v>
      </c>
      <c r="BB2" s="142" t="s">
        <v>201</v>
      </c>
      <c r="BC2" s="142" t="s">
        <v>784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2006</v>
      </c>
      <c r="BA3" s="142" t="s">
        <v>2007</v>
      </c>
      <c r="BB3" s="142" t="s">
        <v>218</v>
      </c>
      <c r="BC3" s="142" t="s">
        <v>2008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  <c r="AZ4" s="142" t="s">
        <v>233</v>
      </c>
      <c r="BA4" s="142" t="s">
        <v>234</v>
      </c>
      <c r="BB4" s="142" t="s">
        <v>235</v>
      </c>
      <c r="BC4" s="142" t="s">
        <v>2009</v>
      </c>
      <c r="BD4" s="142" t="s">
        <v>91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2010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19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ROUND(J89,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ROUND((SUM(BE89:BE208)),  2)</f>
        <v>0</v>
      </c>
      <c r="G33" s="41"/>
      <c r="H33" s="41"/>
      <c r="I33" s="168">
        <v>0.20999999999999999</v>
      </c>
      <c r="J33" s="167">
        <f>ROUND(((SUM(BE89:BE208))*I33),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ROUND((SUM(BF89:BF208)),  2)</f>
        <v>0</v>
      </c>
      <c r="G34" s="41"/>
      <c r="H34" s="41"/>
      <c r="I34" s="168">
        <v>0.14999999999999999</v>
      </c>
      <c r="J34" s="167">
        <f>ROUND(((SUM(BF89:BF208))*I34),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ROUND((SUM(BG89:BG208)),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ROUND((SUM(BH89:BH208)),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ROUND((SUM(BI89:BI208)),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SO05 - Dětské hřiště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J89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241</v>
      </c>
      <c r="E60" s="192"/>
      <c r="F60" s="192"/>
      <c r="G60" s="192"/>
      <c r="H60" s="192"/>
      <c r="I60" s="193"/>
      <c r="J60" s="194">
        <f>J90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242</v>
      </c>
      <c r="E61" s="198"/>
      <c r="F61" s="198"/>
      <c r="G61" s="198"/>
      <c r="H61" s="198"/>
      <c r="I61" s="199"/>
      <c r="J61" s="200">
        <f>J91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243</v>
      </c>
      <c r="E62" s="198"/>
      <c r="F62" s="198"/>
      <c r="G62" s="198"/>
      <c r="H62" s="198"/>
      <c r="I62" s="199"/>
      <c r="J62" s="200">
        <f>J123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244</v>
      </c>
      <c r="E63" s="198"/>
      <c r="F63" s="198"/>
      <c r="G63" s="198"/>
      <c r="H63" s="198"/>
      <c r="I63" s="199"/>
      <c r="J63" s="200">
        <f>J143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6"/>
      <c r="C64" s="128"/>
      <c r="D64" s="197" t="s">
        <v>2011</v>
      </c>
      <c r="E64" s="198"/>
      <c r="F64" s="198"/>
      <c r="G64" s="198"/>
      <c r="H64" s="198"/>
      <c r="I64" s="199"/>
      <c r="J64" s="200">
        <f>J146</f>
        <v>0</v>
      </c>
      <c r="K64" s="128"/>
      <c r="L64" s="20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96"/>
      <c r="C65" s="128"/>
      <c r="D65" s="197" t="s">
        <v>247</v>
      </c>
      <c r="E65" s="198"/>
      <c r="F65" s="198"/>
      <c r="G65" s="198"/>
      <c r="H65" s="198"/>
      <c r="I65" s="199"/>
      <c r="J65" s="200">
        <f>J153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248</v>
      </c>
      <c r="E66" s="198"/>
      <c r="F66" s="198"/>
      <c r="G66" s="198"/>
      <c r="H66" s="198"/>
      <c r="I66" s="199"/>
      <c r="J66" s="200">
        <f>J180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89"/>
      <c r="C67" s="190"/>
      <c r="D67" s="191" t="s">
        <v>249</v>
      </c>
      <c r="E67" s="192"/>
      <c r="F67" s="192"/>
      <c r="G67" s="192"/>
      <c r="H67" s="192"/>
      <c r="I67" s="193"/>
      <c r="J67" s="194">
        <f>J182</f>
        <v>0</v>
      </c>
      <c r="K67" s="190"/>
      <c r="L67" s="19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96"/>
      <c r="C68" s="128"/>
      <c r="D68" s="197" t="s">
        <v>258</v>
      </c>
      <c r="E68" s="198"/>
      <c r="F68" s="198"/>
      <c r="G68" s="198"/>
      <c r="H68" s="198"/>
      <c r="I68" s="199"/>
      <c r="J68" s="200">
        <f>J183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264</v>
      </c>
      <c r="E69" s="198"/>
      <c r="F69" s="198"/>
      <c r="G69" s="198"/>
      <c r="H69" s="198"/>
      <c r="I69" s="199"/>
      <c r="J69" s="200">
        <f>J196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1"/>
      <c r="B70" s="42"/>
      <c r="C70" s="43"/>
      <c r="D70" s="43"/>
      <c r="E70" s="43"/>
      <c r="F70" s="43"/>
      <c r="G70" s="43"/>
      <c r="H70" s="43"/>
      <c r="I70" s="150"/>
      <c r="J70" s="43"/>
      <c r="K70" s="43"/>
      <c r="L70" s="15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="2" customFormat="1" ht="6.96" customHeight="1">
      <c r="A71" s="41"/>
      <c r="B71" s="62"/>
      <c r="C71" s="63"/>
      <c r="D71" s="63"/>
      <c r="E71" s="63"/>
      <c r="F71" s="63"/>
      <c r="G71" s="63"/>
      <c r="H71" s="63"/>
      <c r="I71" s="179"/>
      <c r="J71" s="63"/>
      <c r="K71" s="63"/>
      <c r="L71" s="15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="2" customFormat="1" ht="6.96" customHeight="1">
      <c r="A75" s="41"/>
      <c r="B75" s="64"/>
      <c r="C75" s="65"/>
      <c r="D75" s="65"/>
      <c r="E75" s="65"/>
      <c r="F75" s="65"/>
      <c r="G75" s="65"/>
      <c r="H75" s="65"/>
      <c r="I75" s="182"/>
      <c r="J75" s="65"/>
      <c r="K75" s="65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24.96" customHeight="1">
      <c r="A76" s="41"/>
      <c r="B76" s="42"/>
      <c r="C76" s="25" t="s">
        <v>265</v>
      </c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6.96" customHeight="1">
      <c r="A77" s="41"/>
      <c r="B77" s="42"/>
      <c r="C77" s="43"/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16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183" t="str">
        <f>E7</f>
        <v>Revitalizace Jižního náměstí</v>
      </c>
      <c r="F79" s="34"/>
      <c r="G79" s="34"/>
      <c r="H79" s="34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12" customHeight="1">
      <c r="A80" s="41"/>
      <c r="B80" s="42"/>
      <c r="C80" s="34" t="s">
        <v>220</v>
      </c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6.5" customHeight="1">
      <c r="A81" s="41"/>
      <c r="B81" s="42"/>
      <c r="C81" s="43"/>
      <c r="D81" s="43"/>
      <c r="E81" s="72" t="str">
        <f>E9</f>
        <v>SO05 - Dětské hřiště</v>
      </c>
      <c r="F81" s="43"/>
      <c r="G81" s="43"/>
      <c r="H81" s="43"/>
      <c r="I81" s="150"/>
      <c r="J81" s="43"/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12" customHeight="1">
      <c r="A83" s="41"/>
      <c r="B83" s="42"/>
      <c r="C83" s="34" t="s">
        <v>22</v>
      </c>
      <c r="D83" s="43"/>
      <c r="E83" s="43"/>
      <c r="F83" s="29" t="str">
        <f>F12</f>
        <v>Praha 14</v>
      </c>
      <c r="G83" s="43"/>
      <c r="H83" s="43"/>
      <c r="I83" s="153" t="s">
        <v>24</v>
      </c>
      <c r="J83" s="75" t="str">
        <f>IF(J12="","",J12)</f>
        <v>17. 10. 2019</v>
      </c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6.96" customHeight="1">
      <c r="A84" s="41"/>
      <c r="B84" s="42"/>
      <c r="C84" s="43"/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27.9" customHeight="1">
      <c r="A85" s="41"/>
      <c r="B85" s="42"/>
      <c r="C85" s="34" t="s">
        <v>30</v>
      </c>
      <c r="D85" s="43"/>
      <c r="E85" s="43"/>
      <c r="F85" s="29" t="str">
        <f>E15</f>
        <v>TSK hl. m. Prahy a.s.</v>
      </c>
      <c r="G85" s="43"/>
      <c r="H85" s="43"/>
      <c r="I85" s="153" t="s">
        <v>38</v>
      </c>
      <c r="J85" s="39" t="str">
        <f>E21</f>
        <v>d plus projektová a inženýrská a.s.</v>
      </c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5.15" customHeight="1">
      <c r="A86" s="41"/>
      <c r="B86" s="42"/>
      <c r="C86" s="34" t="s">
        <v>36</v>
      </c>
      <c r="D86" s="43"/>
      <c r="E86" s="43"/>
      <c r="F86" s="29" t="str">
        <f>IF(E18="","",E18)</f>
        <v>Vyplň údaj</v>
      </c>
      <c r="G86" s="43"/>
      <c r="H86" s="43"/>
      <c r="I86" s="153" t="s">
        <v>43</v>
      </c>
      <c r="J86" s="39" t="str">
        <f>E24</f>
        <v xml:space="preserve"> </v>
      </c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2" customFormat="1" ht="10.32" customHeight="1">
      <c r="A87" s="41"/>
      <c r="B87" s="42"/>
      <c r="C87" s="43"/>
      <c r="D87" s="43"/>
      <c r="E87" s="43"/>
      <c r="F87" s="43"/>
      <c r="G87" s="43"/>
      <c r="H87" s="43"/>
      <c r="I87" s="150"/>
      <c r="J87" s="43"/>
      <c r="K87" s="43"/>
      <c r="L87" s="15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="11" customFormat="1" ht="29.28" customHeight="1">
      <c r="A88" s="202"/>
      <c r="B88" s="203"/>
      <c r="C88" s="204" t="s">
        <v>266</v>
      </c>
      <c r="D88" s="205" t="s">
        <v>67</v>
      </c>
      <c r="E88" s="205" t="s">
        <v>63</v>
      </c>
      <c r="F88" s="205" t="s">
        <v>64</v>
      </c>
      <c r="G88" s="205" t="s">
        <v>267</v>
      </c>
      <c r="H88" s="205" t="s">
        <v>268</v>
      </c>
      <c r="I88" s="206" t="s">
        <v>269</v>
      </c>
      <c r="J88" s="205" t="s">
        <v>239</v>
      </c>
      <c r="K88" s="207" t="s">
        <v>270</v>
      </c>
      <c r="L88" s="208"/>
      <c r="M88" s="95" t="s">
        <v>44</v>
      </c>
      <c r="N88" s="96" t="s">
        <v>52</v>
      </c>
      <c r="O88" s="96" t="s">
        <v>271</v>
      </c>
      <c r="P88" s="96" t="s">
        <v>272</v>
      </c>
      <c r="Q88" s="96" t="s">
        <v>273</v>
      </c>
      <c r="R88" s="96" t="s">
        <v>274</v>
      </c>
      <c r="S88" s="96" t="s">
        <v>275</v>
      </c>
      <c r="T88" s="97" t="s">
        <v>276</v>
      </c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</row>
    <row r="89" s="2" customFormat="1" ht="22.8" customHeight="1">
      <c r="A89" s="41"/>
      <c r="B89" s="42"/>
      <c r="C89" s="102" t="s">
        <v>277</v>
      </c>
      <c r="D89" s="43"/>
      <c r="E89" s="43"/>
      <c r="F89" s="43"/>
      <c r="G89" s="43"/>
      <c r="H89" s="43"/>
      <c r="I89" s="150"/>
      <c r="J89" s="209">
        <f>BK89</f>
        <v>0</v>
      </c>
      <c r="K89" s="43"/>
      <c r="L89" s="47"/>
      <c r="M89" s="98"/>
      <c r="N89" s="210"/>
      <c r="O89" s="99"/>
      <c r="P89" s="211">
        <f>P90+P182</f>
        <v>0</v>
      </c>
      <c r="Q89" s="99"/>
      <c r="R89" s="211">
        <f>R90+R182</f>
        <v>31.882899860000002</v>
      </c>
      <c r="S89" s="99"/>
      <c r="T89" s="212">
        <f>T90+T182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240</v>
      </c>
      <c r="BK89" s="213">
        <f>BK90+BK182</f>
        <v>0</v>
      </c>
    </row>
    <row r="90" s="12" customFormat="1" ht="25.92" customHeight="1">
      <c r="A90" s="12"/>
      <c r="B90" s="214"/>
      <c r="C90" s="215"/>
      <c r="D90" s="216" t="s">
        <v>81</v>
      </c>
      <c r="E90" s="217" t="s">
        <v>278</v>
      </c>
      <c r="F90" s="217" t="s">
        <v>279</v>
      </c>
      <c r="G90" s="215"/>
      <c r="H90" s="215"/>
      <c r="I90" s="218"/>
      <c r="J90" s="219">
        <f>BK90</f>
        <v>0</v>
      </c>
      <c r="K90" s="215"/>
      <c r="L90" s="220"/>
      <c r="M90" s="221"/>
      <c r="N90" s="222"/>
      <c r="O90" s="222"/>
      <c r="P90" s="223">
        <f>P91+P123+P143+P146+P153+P180</f>
        <v>0</v>
      </c>
      <c r="Q90" s="222"/>
      <c r="R90" s="223">
        <f>R91+R123+R143+R146+R153+R180</f>
        <v>30.753299860000002</v>
      </c>
      <c r="S90" s="222"/>
      <c r="T90" s="224">
        <f>T91+T123+T143+T146+T153+T180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5" t="s">
        <v>89</v>
      </c>
      <c r="AT90" s="226" t="s">
        <v>81</v>
      </c>
      <c r="AU90" s="226" t="s">
        <v>82</v>
      </c>
      <c r="AY90" s="225" t="s">
        <v>280</v>
      </c>
      <c r="BK90" s="227">
        <f>BK91+BK123+BK143+BK146+BK153+BK180</f>
        <v>0</v>
      </c>
    </row>
    <row r="91" s="12" customFormat="1" ht="22.8" customHeight="1">
      <c r="A91" s="12"/>
      <c r="B91" s="214"/>
      <c r="C91" s="215"/>
      <c r="D91" s="216" t="s">
        <v>81</v>
      </c>
      <c r="E91" s="228" t="s">
        <v>89</v>
      </c>
      <c r="F91" s="228" t="s">
        <v>281</v>
      </c>
      <c r="G91" s="215"/>
      <c r="H91" s="215"/>
      <c r="I91" s="218"/>
      <c r="J91" s="229">
        <f>BK91</f>
        <v>0</v>
      </c>
      <c r="K91" s="215"/>
      <c r="L91" s="220"/>
      <c r="M91" s="221"/>
      <c r="N91" s="222"/>
      <c r="O91" s="222"/>
      <c r="P91" s="223">
        <f>SUM(P92:P122)</f>
        <v>0</v>
      </c>
      <c r="Q91" s="222"/>
      <c r="R91" s="223">
        <f>SUM(R92:R122)</f>
        <v>0</v>
      </c>
      <c r="S91" s="222"/>
      <c r="T91" s="224">
        <f>SUM(T92:T122)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5" t="s">
        <v>89</v>
      </c>
      <c r="AT91" s="226" t="s">
        <v>81</v>
      </c>
      <c r="AU91" s="226" t="s">
        <v>89</v>
      </c>
      <c r="AY91" s="225" t="s">
        <v>280</v>
      </c>
      <c r="BK91" s="227">
        <f>SUM(BK92:BK122)</f>
        <v>0</v>
      </c>
    </row>
    <row r="92" s="2" customFormat="1" ht="24" customHeight="1">
      <c r="A92" s="41"/>
      <c r="B92" s="42"/>
      <c r="C92" s="230" t="s">
        <v>89</v>
      </c>
      <c r="D92" s="230" t="s">
        <v>282</v>
      </c>
      <c r="E92" s="231" t="s">
        <v>2012</v>
      </c>
      <c r="F92" s="232" t="s">
        <v>2013</v>
      </c>
      <c r="G92" s="233" t="s">
        <v>218</v>
      </c>
      <c r="H92" s="234">
        <v>33.600000000000001</v>
      </c>
      <c r="I92" s="235"/>
      <c r="J92" s="236">
        <f>ROUND(I92*H92,2)</f>
        <v>0</v>
      </c>
      <c r="K92" s="232" t="s">
        <v>285</v>
      </c>
      <c r="L92" s="47"/>
      <c r="M92" s="237" t="s">
        <v>44</v>
      </c>
      <c r="N92" s="238" t="s">
        <v>53</v>
      </c>
      <c r="O92" s="87"/>
      <c r="P92" s="239">
        <f>O92*H92</f>
        <v>0</v>
      </c>
      <c r="Q92" s="239">
        <v>0</v>
      </c>
      <c r="R92" s="239">
        <f>Q92*H92</f>
        <v>0</v>
      </c>
      <c r="S92" s="239">
        <v>0</v>
      </c>
      <c r="T92" s="240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41" t="s">
        <v>286</v>
      </c>
      <c r="AT92" s="241" t="s">
        <v>282</v>
      </c>
      <c r="AU92" s="241" t="s">
        <v>91</v>
      </c>
      <c r="AY92" s="19" t="s">
        <v>280</v>
      </c>
      <c r="BE92" s="242">
        <f>IF(N92="základní",J92,0)</f>
        <v>0</v>
      </c>
      <c r="BF92" s="242">
        <f>IF(N92="snížená",J92,0)</f>
        <v>0</v>
      </c>
      <c r="BG92" s="242">
        <f>IF(N92="zákl. přenesená",J92,0)</f>
        <v>0</v>
      </c>
      <c r="BH92" s="242">
        <f>IF(N92="sníž. přenesená",J92,0)</f>
        <v>0</v>
      </c>
      <c r="BI92" s="242">
        <f>IF(N92="nulová",J92,0)</f>
        <v>0</v>
      </c>
      <c r="BJ92" s="19" t="s">
        <v>89</v>
      </c>
      <c r="BK92" s="242">
        <f>ROUND(I92*H92,2)</f>
        <v>0</v>
      </c>
      <c r="BL92" s="19" t="s">
        <v>286</v>
      </c>
      <c r="BM92" s="241" t="s">
        <v>2014</v>
      </c>
    </row>
    <row r="93" s="13" customFormat="1">
      <c r="A93" s="13"/>
      <c r="B93" s="243"/>
      <c r="C93" s="244"/>
      <c r="D93" s="245" t="s">
        <v>288</v>
      </c>
      <c r="E93" s="246" t="s">
        <v>44</v>
      </c>
      <c r="F93" s="247" t="s">
        <v>2015</v>
      </c>
      <c r="G93" s="244"/>
      <c r="H93" s="248">
        <v>33.600000000000001</v>
      </c>
      <c r="I93" s="249"/>
      <c r="J93" s="244"/>
      <c r="K93" s="244"/>
      <c r="L93" s="250"/>
      <c r="M93" s="251"/>
      <c r="N93" s="252"/>
      <c r="O93" s="252"/>
      <c r="P93" s="252"/>
      <c r="Q93" s="252"/>
      <c r="R93" s="252"/>
      <c r="S93" s="252"/>
      <c r="T93" s="25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4" t="s">
        <v>288</v>
      </c>
      <c r="AU93" s="254" t="s">
        <v>91</v>
      </c>
      <c r="AV93" s="13" t="s">
        <v>91</v>
      </c>
      <c r="AW93" s="13" t="s">
        <v>42</v>
      </c>
      <c r="AX93" s="13" t="s">
        <v>89</v>
      </c>
      <c r="AY93" s="254" t="s">
        <v>280</v>
      </c>
    </row>
    <row r="94" s="2" customFormat="1" ht="36" customHeight="1">
      <c r="A94" s="41"/>
      <c r="B94" s="42"/>
      <c r="C94" s="230" t="s">
        <v>91</v>
      </c>
      <c r="D94" s="230" t="s">
        <v>282</v>
      </c>
      <c r="E94" s="231" t="s">
        <v>2016</v>
      </c>
      <c r="F94" s="232" t="s">
        <v>2017</v>
      </c>
      <c r="G94" s="233" t="s">
        <v>218</v>
      </c>
      <c r="H94" s="234">
        <v>33.600000000000001</v>
      </c>
      <c r="I94" s="235"/>
      <c r="J94" s="236">
        <f>ROUND(I94*H94,2)</f>
        <v>0</v>
      </c>
      <c r="K94" s="232" t="s">
        <v>285</v>
      </c>
      <c r="L94" s="47"/>
      <c r="M94" s="237" t="s">
        <v>44</v>
      </c>
      <c r="N94" s="238" t="s">
        <v>53</v>
      </c>
      <c r="O94" s="87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41" t="s">
        <v>286</v>
      </c>
      <c r="AT94" s="241" t="s">
        <v>282</v>
      </c>
      <c r="AU94" s="241" t="s">
        <v>91</v>
      </c>
      <c r="AY94" s="19" t="s">
        <v>280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9" t="s">
        <v>89</v>
      </c>
      <c r="BK94" s="242">
        <f>ROUND(I94*H94,2)</f>
        <v>0</v>
      </c>
      <c r="BL94" s="19" t="s">
        <v>286</v>
      </c>
      <c r="BM94" s="241" t="s">
        <v>2018</v>
      </c>
    </row>
    <row r="95" s="2" customFormat="1" ht="36" customHeight="1">
      <c r="A95" s="41"/>
      <c r="B95" s="42"/>
      <c r="C95" s="230" t="s">
        <v>297</v>
      </c>
      <c r="D95" s="230" t="s">
        <v>282</v>
      </c>
      <c r="E95" s="231" t="s">
        <v>283</v>
      </c>
      <c r="F95" s="232" t="s">
        <v>284</v>
      </c>
      <c r="G95" s="233" t="s">
        <v>235</v>
      </c>
      <c r="H95" s="234">
        <v>10.685000000000001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2019</v>
      </c>
    </row>
    <row r="96" s="13" customFormat="1">
      <c r="A96" s="13"/>
      <c r="B96" s="243"/>
      <c r="C96" s="244"/>
      <c r="D96" s="245" t="s">
        <v>288</v>
      </c>
      <c r="E96" s="246" t="s">
        <v>44</v>
      </c>
      <c r="F96" s="247" t="s">
        <v>2020</v>
      </c>
      <c r="G96" s="244"/>
      <c r="H96" s="248">
        <v>9.5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42</v>
      </c>
      <c r="AX96" s="13" t="s">
        <v>82</v>
      </c>
      <c r="AY96" s="254" t="s">
        <v>280</v>
      </c>
    </row>
    <row r="97" s="13" customFormat="1">
      <c r="A97" s="13"/>
      <c r="B97" s="243"/>
      <c r="C97" s="244"/>
      <c r="D97" s="245" t="s">
        <v>288</v>
      </c>
      <c r="E97" s="246" t="s">
        <v>44</v>
      </c>
      <c r="F97" s="247" t="s">
        <v>2021</v>
      </c>
      <c r="G97" s="244"/>
      <c r="H97" s="248">
        <v>1.1850000000000001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42</v>
      </c>
      <c r="AX97" s="13" t="s">
        <v>82</v>
      </c>
      <c r="AY97" s="254" t="s">
        <v>280</v>
      </c>
    </row>
    <row r="98" s="2" customFormat="1" ht="36" customHeight="1">
      <c r="A98" s="41"/>
      <c r="B98" s="42"/>
      <c r="C98" s="230" t="s">
        <v>286</v>
      </c>
      <c r="D98" s="230" t="s">
        <v>282</v>
      </c>
      <c r="E98" s="231" t="s">
        <v>293</v>
      </c>
      <c r="F98" s="232" t="s">
        <v>294</v>
      </c>
      <c r="G98" s="233" t="s">
        <v>235</v>
      </c>
      <c r="H98" s="234">
        <v>3.206</v>
      </c>
      <c r="I98" s="235"/>
      <c r="J98" s="236">
        <f>ROUND(I98*H98,2)</f>
        <v>0</v>
      </c>
      <c r="K98" s="232" t="s">
        <v>285</v>
      </c>
      <c r="L98" s="47"/>
      <c r="M98" s="237" t="s">
        <v>44</v>
      </c>
      <c r="N98" s="238" t="s">
        <v>53</v>
      </c>
      <c r="O98" s="87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41" t="s">
        <v>286</v>
      </c>
      <c r="AT98" s="241" t="s">
        <v>282</v>
      </c>
      <c r="AU98" s="241" t="s">
        <v>91</v>
      </c>
      <c r="AY98" s="19" t="s">
        <v>280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9" t="s">
        <v>89</v>
      </c>
      <c r="BK98" s="242">
        <f>ROUND(I98*H98,2)</f>
        <v>0</v>
      </c>
      <c r="BL98" s="19" t="s">
        <v>286</v>
      </c>
      <c r="BM98" s="241" t="s">
        <v>2022</v>
      </c>
    </row>
    <row r="99" s="13" customFormat="1">
      <c r="A99" s="13"/>
      <c r="B99" s="243"/>
      <c r="C99" s="244"/>
      <c r="D99" s="245" t="s">
        <v>288</v>
      </c>
      <c r="E99" s="244"/>
      <c r="F99" s="247" t="s">
        <v>2023</v>
      </c>
      <c r="G99" s="244"/>
      <c r="H99" s="248">
        <v>3.206</v>
      </c>
      <c r="I99" s="249"/>
      <c r="J99" s="244"/>
      <c r="K99" s="244"/>
      <c r="L99" s="250"/>
      <c r="M99" s="251"/>
      <c r="N99" s="252"/>
      <c r="O99" s="252"/>
      <c r="P99" s="252"/>
      <c r="Q99" s="252"/>
      <c r="R99" s="252"/>
      <c r="S99" s="252"/>
      <c r="T99" s="25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4" t="s">
        <v>288</v>
      </c>
      <c r="AU99" s="254" t="s">
        <v>91</v>
      </c>
      <c r="AV99" s="13" t="s">
        <v>91</v>
      </c>
      <c r="AW99" s="13" t="s">
        <v>4</v>
      </c>
      <c r="AX99" s="13" t="s">
        <v>89</v>
      </c>
      <c r="AY99" s="254" t="s">
        <v>280</v>
      </c>
    </row>
    <row r="100" s="2" customFormat="1" ht="48" customHeight="1">
      <c r="A100" s="41"/>
      <c r="B100" s="42"/>
      <c r="C100" s="230" t="s">
        <v>307</v>
      </c>
      <c r="D100" s="230" t="s">
        <v>282</v>
      </c>
      <c r="E100" s="231" t="s">
        <v>2024</v>
      </c>
      <c r="F100" s="232" t="s">
        <v>2025</v>
      </c>
      <c r="G100" s="233" t="s">
        <v>235</v>
      </c>
      <c r="H100" s="234">
        <v>2.4319999999999999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2026</v>
      </c>
    </row>
    <row r="101" s="15" customFormat="1">
      <c r="A101" s="15"/>
      <c r="B101" s="279"/>
      <c r="C101" s="280"/>
      <c r="D101" s="245" t="s">
        <v>288</v>
      </c>
      <c r="E101" s="281" t="s">
        <v>44</v>
      </c>
      <c r="F101" s="282" t="s">
        <v>2027</v>
      </c>
      <c r="G101" s="280"/>
      <c r="H101" s="281" t="s">
        <v>44</v>
      </c>
      <c r="I101" s="283"/>
      <c r="J101" s="280"/>
      <c r="K101" s="280"/>
      <c r="L101" s="284"/>
      <c r="M101" s="285"/>
      <c r="N101" s="286"/>
      <c r="O101" s="286"/>
      <c r="P101" s="286"/>
      <c r="Q101" s="286"/>
      <c r="R101" s="286"/>
      <c r="S101" s="286"/>
      <c r="T101" s="28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88" t="s">
        <v>288</v>
      </c>
      <c r="AU101" s="288" t="s">
        <v>91</v>
      </c>
      <c r="AV101" s="15" t="s">
        <v>89</v>
      </c>
      <c r="AW101" s="15" t="s">
        <v>42</v>
      </c>
      <c r="AX101" s="15" t="s">
        <v>82</v>
      </c>
      <c r="AY101" s="288" t="s">
        <v>280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2028</v>
      </c>
      <c r="G102" s="244"/>
      <c r="H102" s="248">
        <v>0.252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82</v>
      </c>
      <c r="AY102" s="254" t="s">
        <v>280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2029</v>
      </c>
      <c r="G103" s="244"/>
      <c r="H103" s="248">
        <v>0.44800000000000001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82</v>
      </c>
      <c r="AY103" s="254" t="s">
        <v>280</v>
      </c>
    </row>
    <row r="104" s="13" customFormat="1">
      <c r="A104" s="13"/>
      <c r="B104" s="243"/>
      <c r="C104" s="244"/>
      <c r="D104" s="245" t="s">
        <v>288</v>
      </c>
      <c r="E104" s="246" t="s">
        <v>44</v>
      </c>
      <c r="F104" s="247" t="s">
        <v>2030</v>
      </c>
      <c r="G104" s="244"/>
      <c r="H104" s="248">
        <v>0.44800000000000001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42</v>
      </c>
      <c r="AX104" s="13" t="s">
        <v>82</v>
      </c>
      <c r="AY104" s="254" t="s">
        <v>280</v>
      </c>
    </row>
    <row r="105" s="13" customFormat="1">
      <c r="A105" s="13"/>
      <c r="B105" s="243"/>
      <c r="C105" s="244"/>
      <c r="D105" s="245" t="s">
        <v>288</v>
      </c>
      <c r="E105" s="246" t="s">
        <v>44</v>
      </c>
      <c r="F105" s="247" t="s">
        <v>2031</v>
      </c>
      <c r="G105" s="244"/>
      <c r="H105" s="248">
        <v>0.67200000000000004</v>
      </c>
      <c r="I105" s="249"/>
      <c r="J105" s="244"/>
      <c r="K105" s="244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91</v>
      </c>
      <c r="AV105" s="13" t="s">
        <v>91</v>
      </c>
      <c r="AW105" s="13" t="s">
        <v>42</v>
      </c>
      <c r="AX105" s="13" t="s">
        <v>82</v>
      </c>
      <c r="AY105" s="254" t="s">
        <v>280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2032</v>
      </c>
      <c r="G106" s="244"/>
      <c r="H106" s="248">
        <v>0.61199999999999999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4" customFormat="1">
      <c r="A107" s="14"/>
      <c r="B107" s="255"/>
      <c r="C107" s="256"/>
      <c r="D107" s="245" t="s">
        <v>288</v>
      </c>
      <c r="E107" s="257" t="s">
        <v>44</v>
      </c>
      <c r="F107" s="258" t="s">
        <v>292</v>
      </c>
      <c r="G107" s="256"/>
      <c r="H107" s="259">
        <v>2.4319999999999999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288</v>
      </c>
      <c r="AU107" s="265" t="s">
        <v>91</v>
      </c>
      <c r="AV107" s="14" t="s">
        <v>286</v>
      </c>
      <c r="AW107" s="14" t="s">
        <v>42</v>
      </c>
      <c r="AX107" s="14" t="s">
        <v>89</v>
      </c>
      <c r="AY107" s="265" t="s">
        <v>280</v>
      </c>
    </row>
    <row r="108" s="2" customFormat="1" ht="48" customHeight="1">
      <c r="A108" s="41"/>
      <c r="B108" s="42"/>
      <c r="C108" s="230" t="s">
        <v>311</v>
      </c>
      <c r="D108" s="230" t="s">
        <v>282</v>
      </c>
      <c r="E108" s="231" t="s">
        <v>2033</v>
      </c>
      <c r="F108" s="232" t="s">
        <v>2034</v>
      </c>
      <c r="G108" s="233" t="s">
        <v>235</v>
      </c>
      <c r="H108" s="234">
        <v>0.72999999999999998</v>
      </c>
      <c r="I108" s="235"/>
      <c r="J108" s="236">
        <f>ROUND(I108*H108,2)</f>
        <v>0</v>
      </c>
      <c r="K108" s="232" t="s">
        <v>285</v>
      </c>
      <c r="L108" s="47"/>
      <c r="M108" s="237" t="s">
        <v>44</v>
      </c>
      <c r="N108" s="238" t="s">
        <v>53</v>
      </c>
      <c r="O108" s="87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41" t="s">
        <v>286</v>
      </c>
      <c r="AT108" s="241" t="s">
        <v>282</v>
      </c>
      <c r="AU108" s="241" t="s">
        <v>91</v>
      </c>
      <c r="AY108" s="19" t="s">
        <v>280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9" t="s">
        <v>89</v>
      </c>
      <c r="BK108" s="242">
        <f>ROUND(I108*H108,2)</f>
        <v>0</v>
      </c>
      <c r="BL108" s="19" t="s">
        <v>286</v>
      </c>
      <c r="BM108" s="241" t="s">
        <v>2035</v>
      </c>
    </row>
    <row r="109" s="13" customFormat="1">
      <c r="A109" s="13"/>
      <c r="B109" s="243"/>
      <c r="C109" s="244"/>
      <c r="D109" s="245" t="s">
        <v>288</v>
      </c>
      <c r="E109" s="244"/>
      <c r="F109" s="247" t="s">
        <v>2036</v>
      </c>
      <c r="G109" s="244"/>
      <c r="H109" s="248">
        <v>0.72999999999999998</v>
      </c>
      <c r="I109" s="249"/>
      <c r="J109" s="244"/>
      <c r="K109" s="244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91</v>
      </c>
      <c r="AV109" s="13" t="s">
        <v>91</v>
      </c>
      <c r="AW109" s="13" t="s">
        <v>4</v>
      </c>
      <c r="AX109" s="13" t="s">
        <v>89</v>
      </c>
      <c r="AY109" s="254" t="s">
        <v>280</v>
      </c>
    </row>
    <row r="110" s="2" customFormat="1" ht="60" customHeight="1">
      <c r="A110" s="41"/>
      <c r="B110" s="42"/>
      <c r="C110" s="230" t="s">
        <v>316</v>
      </c>
      <c r="D110" s="230" t="s">
        <v>282</v>
      </c>
      <c r="E110" s="231" t="s">
        <v>298</v>
      </c>
      <c r="F110" s="232" t="s">
        <v>299</v>
      </c>
      <c r="G110" s="233" t="s">
        <v>235</v>
      </c>
      <c r="H110" s="234">
        <v>34.677999999999997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2037</v>
      </c>
    </row>
    <row r="111" s="13" customFormat="1">
      <c r="A111" s="13"/>
      <c r="B111" s="243"/>
      <c r="C111" s="244"/>
      <c r="D111" s="245" t="s">
        <v>288</v>
      </c>
      <c r="E111" s="246" t="s">
        <v>233</v>
      </c>
      <c r="F111" s="247" t="s">
        <v>2038</v>
      </c>
      <c r="G111" s="244"/>
      <c r="H111" s="248">
        <v>17.338999999999999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42</v>
      </c>
      <c r="AX111" s="13" t="s">
        <v>82</v>
      </c>
      <c r="AY111" s="254" t="s">
        <v>280</v>
      </c>
    </row>
    <row r="112" s="13" customFormat="1">
      <c r="A112" s="13"/>
      <c r="B112" s="243"/>
      <c r="C112" s="244"/>
      <c r="D112" s="245" t="s">
        <v>288</v>
      </c>
      <c r="E112" s="246" t="s">
        <v>44</v>
      </c>
      <c r="F112" s="247" t="s">
        <v>2039</v>
      </c>
      <c r="G112" s="244"/>
      <c r="H112" s="248">
        <v>17.338999999999999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288</v>
      </c>
      <c r="AU112" s="254" t="s">
        <v>91</v>
      </c>
      <c r="AV112" s="13" t="s">
        <v>91</v>
      </c>
      <c r="AW112" s="13" t="s">
        <v>42</v>
      </c>
      <c r="AX112" s="13" t="s">
        <v>82</v>
      </c>
      <c r="AY112" s="254" t="s">
        <v>280</v>
      </c>
    </row>
    <row r="113" s="14" customFormat="1">
      <c r="A113" s="14"/>
      <c r="B113" s="255"/>
      <c r="C113" s="256"/>
      <c r="D113" s="245" t="s">
        <v>288</v>
      </c>
      <c r="E113" s="257" t="s">
        <v>44</v>
      </c>
      <c r="F113" s="258" t="s">
        <v>292</v>
      </c>
      <c r="G113" s="256"/>
      <c r="H113" s="259">
        <v>34.677999999999997</v>
      </c>
      <c r="I113" s="260"/>
      <c r="J113" s="256"/>
      <c r="K113" s="256"/>
      <c r="L113" s="261"/>
      <c r="M113" s="262"/>
      <c r="N113" s="263"/>
      <c r="O113" s="263"/>
      <c r="P113" s="263"/>
      <c r="Q113" s="263"/>
      <c r="R113" s="263"/>
      <c r="S113" s="263"/>
      <c r="T113" s="26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5" t="s">
        <v>288</v>
      </c>
      <c r="AU113" s="265" t="s">
        <v>91</v>
      </c>
      <c r="AV113" s="14" t="s">
        <v>286</v>
      </c>
      <c r="AW113" s="14" t="s">
        <v>42</v>
      </c>
      <c r="AX113" s="14" t="s">
        <v>89</v>
      </c>
      <c r="AY113" s="265" t="s">
        <v>280</v>
      </c>
    </row>
    <row r="114" s="2" customFormat="1" ht="60" customHeight="1">
      <c r="A114" s="41"/>
      <c r="B114" s="42"/>
      <c r="C114" s="230" t="s">
        <v>323</v>
      </c>
      <c r="D114" s="230" t="s">
        <v>282</v>
      </c>
      <c r="E114" s="231" t="s">
        <v>303</v>
      </c>
      <c r="F114" s="232" t="s">
        <v>304</v>
      </c>
      <c r="G114" s="233" t="s">
        <v>235</v>
      </c>
      <c r="H114" s="234">
        <v>346.77999999999997</v>
      </c>
      <c r="I114" s="235"/>
      <c r="J114" s="236">
        <f>ROUND(I114*H114,2)</f>
        <v>0</v>
      </c>
      <c r="K114" s="232" t="s">
        <v>285</v>
      </c>
      <c r="L114" s="47"/>
      <c r="M114" s="237" t="s">
        <v>44</v>
      </c>
      <c r="N114" s="238" t="s">
        <v>53</v>
      </c>
      <c r="O114" s="87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41" t="s">
        <v>286</v>
      </c>
      <c r="AT114" s="241" t="s">
        <v>282</v>
      </c>
      <c r="AU114" s="241" t="s">
        <v>91</v>
      </c>
      <c r="AY114" s="19" t="s">
        <v>280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9" t="s">
        <v>89</v>
      </c>
      <c r="BK114" s="242">
        <f>ROUND(I114*H114,2)</f>
        <v>0</v>
      </c>
      <c r="BL114" s="19" t="s">
        <v>286</v>
      </c>
      <c r="BM114" s="241" t="s">
        <v>2040</v>
      </c>
    </row>
    <row r="115" s="13" customFormat="1">
      <c r="A115" s="13"/>
      <c r="B115" s="243"/>
      <c r="C115" s="244"/>
      <c r="D115" s="245" t="s">
        <v>288</v>
      </c>
      <c r="E115" s="244"/>
      <c r="F115" s="247" t="s">
        <v>2041</v>
      </c>
      <c r="G115" s="244"/>
      <c r="H115" s="248">
        <v>346.77999999999997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</v>
      </c>
      <c r="AX115" s="13" t="s">
        <v>89</v>
      </c>
      <c r="AY115" s="254" t="s">
        <v>280</v>
      </c>
    </row>
    <row r="116" s="2" customFormat="1" ht="36" customHeight="1">
      <c r="A116" s="41"/>
      <c r="B116" s="42"/>
      <c r="C116" s="230" t="s">
        <v>328</v>
      </c>
      <c r="D116" s="230" t="s">
        <v>282</v>
      </c>
      <c r="E116" s="231" t="s">
        <v>308</v>
      </c>
      <c r="F116" s="232" t="s">
        <v>309</v>
      </c>
      <c r="G116" s="233" t="s">
        <v>235</v>
      </c>
      <c r="H116" s="234">
        <v>17.338999999999999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2042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2039</v>
      </c>
      <c r="G117" s="244"/>
      <c r="H117" s="248">
        <v>17.338999999999999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89</v>
      </c>
      <c r="AY117" s="254" t="s">
        <v>280</v>
      </c>
    </row>
    <row r="118" s="2" customFormat="1" ht="16.5" customHeight="1">
      <c r="A118" s="41"/>
      <c r="B118" s="42"/>
      <c r="C118" s="230" t="s">
        <v>335</v>
      </c>
      <c r="D118" s="230" t="s">
        <v>282</v>
      </c>
      <c r="E118" s="231" t="s">
        <v>312</v>
      </c>
      <c r="F118" s="232" t="s">
        <v>313</v>
      </c>
      <c r="G118" s="233" t="s">
        <v>235</v>
      </c>
      <c r="H118" s="234">
        <v>34.677999999999997</v>
      </c>
      <c r="I118" s="235"/>
      <c r="J118" s="236">
        <f>ROUND(I118*H118,2)</f>
        <v>0</v>
      </c>
      <c r="K118" s="232" t="s">
        <v>285</v>
      </c>
      <c r="L118" s="47"/>
      <c r="M118" s="237" t="s">
        <v>44</v>
      </c>
      <c r="N118" s="238" t="s">
        <v>53</v>
      </c>
      <c r="O118" s="87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41" t="s">
        <v>286</v>
      </c>
      <c r="AT118" s="241" t="s">
        <v>282</v>
      </c>
      <c r="AU118" s="241" t="s">
        <v>91</v>
      </c>
      <c r="AY118" s="19" t="s">
        <v>280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9" t="s">
        <v>89</v>
      </c>
      <c r="BK118" s="242">
        <f>ROUND(I118*H118,2)</f>
        <v>0</v>
      </c>
      <c r="BL118" s="19" t="s">
        <v>286</v>
      </c>
      <c r="BM118" s="241" t="s">
        <v>2043</v>
      </c>
    </row>
    <row r="119" s="13" customFormat="1">
      <c r="A119" s="13"/>
      <c r="B119" s="243"/>
      <c r="C119" s="244"/>
      <c r="D119" s="245" t="s">
        <v>288</v>
      </c>
      <c r="E119" s="246" t="s">
        <v>44</v>
      </c>
      <c r="F119" s="247" t="s">
        <v>315</v>
      </c>
      <c r="G119" s="244"/>
      <c r="H119" s="248">
        <v>34.677999999999997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91</v>
      </c>
      <c r="AV119" s="13" t="s">
        <v>91</v>
      </c>
      <c r="AW119" s="13" t="s">
        <v>42</v>
      </c>
      <c r="AX119" s="13" t="s">
        <v>89</v>
      </c>
      <c r="AY119" s="254" t="s">
        <v>280</v>
      </c>
    </row>
    <row r="120" s="2" customFormat="1" ht="36" customHeight="1">
      <c r="A120" s="41"/>
      <c r="B120" s="42"/>
      <c r="C120" s="230" t="s">
        <v>341</v>
      </c>
      <c r="D120" s="230" t="s">
        <v>282</v>
      </c>
      <c r="E120" s="231" t="s">
        <v>317</v>
      </c>
      <c r="F120" s="232" t="s">
        <v>318</v>
      </c>
      <c r="G120" s="233" t="s">
        <v>319</v>
      </c>
      <c r="H120" s="234">
        <v>31.210000000000001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2044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321</v>
      </c>
      <c r="G121" s="244"/>
      <c r="H121" s="248">
        <v>17.338999999999999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89</v>
      </c>
      <c r="AY121" s="254" t="s">
        <v>280</v>
      </c>
    </row>
    <row r="122" s="13" customFormat="1">
      <c r="A122" s="13"/>
      <c r="B122" s="243"/>
      <c r="C122" s="244"/>
      <c r="D122" s="245" t="s">
        <v>288</v>
      </c>
      <c r="E122" s="244"/>
      <c r="F122" s="247" t="s">
        <v>2045</v>
      </c>
      <c r="G122" s="244"/>
      <c r="H122" s="248">
        <v>31.210000000000001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</v>
      </c>
      <c r="AX122" s="13" t="s">
        <v>89</v>
      </c>
      <c r="AY122" s="254" t="s">
        <v>280</v>
      </c>
    </row>
    <row r="123" s="12" customFormat="1" ht="22.8" customHeight="1">
      <c r="A123" s="12"/>
      <c r="B123" s="214"/>
      <c r="C123" s="215"/>
      <c r="D123" s="216" t="s">
        <v>81</v>
      </c>
      <c r="E123" s="228" t="s">
        <v>91</v>
      </c>
      <c r="F123" s="228" t="s">
        <v>334</v>
      </c>
      <c r="G123" s="215"/>
      <c r="H123" s="215"/>
      <c r="I123" s="218"/>
      <c r="J123" s="229">
        <f>BK123</f>
        <v>0</v>
      </c>
      <c r="K123" s="215"/>
      <c r="L123" s="220"/>
      <c r="M123" s="221"/>
      <c r="N123" s="222"/>
      <c r="O123" s="222"/>
      <c r="P123" s="223">
        <f>SUM(P124:P142)</f>
        <v>0</v>
      </c>
      <c r="Q123" s="222"/>
      <c r="R123" s="223">
        <f>SUM(R124:R142)</f>
        <v>18.036419860000002</v>
      </c>
      <c r="S123" s="222"/>
      <c r="T123" s="224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5" t="s">
        <v>89</v>
      </c>
      <c r="AT123" s="226" t="s">
        <v>81</v>
      </c>
      <c r="AU123" s="226" t="s">
        <v>89</v>
      </c>
      <c r="AY123" s="225" t="s">
        <v>280</v>
      </c>
      <c r="BK123" s="227">
        <f>SUM(BK124:BK142)</f>
        <v>0</v>
      </c>
    </row>
    <row r="124" s="2" customFormat="1" ht="24" customHeight="1">
      <c r="A124" s="41"/>
      <c r="B124" s="42"/>
      <c r="C124" s="230" t="s">
        <v>347</v>
      </c>
      <c r="D124" s="230" t="s">
        <v>282</v>
      </c>
      <c r="E124" s="231" t="s">
        <v>2046</v>
      </c>
      <c r="F124" s="232" t="s">
        <v>2047</v>
      </c>
      <c r="G124" s="233" t="s">
        <v>235</v>
      </c>
      <c r="H124" s="234">
        <v>3.4020000000000001</v>
      </c>
      <c r="I124" s="235"/>
      <c r="J124" s="236">
        <f>ROUND(I124*H124,2)</f>
        <v>0</v>
      </c>
      <c r="K124" s="232" t="s">
        <v>285</v>
      </c>
      <c r="L124" s="47"/>
      <c r="M124" s="237" t="s">
        <v>44</v>
      </c>
      <c r="N124" s="238" t="s">
        <v>53</v>
      </c>
      <c r="O124" s="87"/>
      <c r="P124" s="239">
        <f>O124*H124</f>
        <v>0</v>
      </c>
      <c r="Q124" s="239">
        <v>2.2563399999999998</v>
      </c>
      <c r="R124" s="239">
        <f>Q124*H124</f>
        <v>7.6760686799999993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286</v>
      </c>
      <c r="AT124" s="241" t="s">
        <v>282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2048</v>
      </c>
    </row>
    <row r="125" s="15" customFormat="1">
      <c r="A125" s="15"/>
      <c r="B125" s="279"/>
      <c r="C125" s="280"/>
      <c r="D125" s="245" t="s">
        <v>288</v>
      </c>
      <c r="E125" s="281" t="s">
        <v>44</v>
      </c>
      <c r="F125" s="282" t="s">
        <v>2027</v>
      </c>
      <c r="G125" s="280"/>
      <c r="H125" s="281" t="s">
        <v>44</v>
      </c>
      <c r="I125" s="283"/>
      <c r="J125" s="280"/>
      <c r="K125" s="280"/>
      <c r="L125" s="284"/>
      <c r="M125" s="285"/>
      <c r="N125" s="286"/>
      <c r="O125" s="286"/>
      <c r="P125" s="286"/>
      <c r="Q125" s="286"/>
      <c r="R125" s="286"/>
      <c r="S125" s="286"/>
      <c r="T125" s="28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8" t="s">
        <v>288</v>
      </c>
      <c r="AU125" s="288" t="s">
        <v>91</v>
      </c>
      <c r="AV125" s="15" t="s">
        <v>89</v>
      </c>
      <c r="AW125" s="15" t="s">
        <v>42</v>
      </c>
      <c r="AX125" s="15" t="s">
        <v>82</v>
      </c>
      <c r="AY125" s="288" t="s">
        <v>280</v>
      </c>
    </row>
    <row r="126" s="13" customFormat="1">
      <c r="A126" s="13"/>
      <c r="B126" s="243"/>
      <c r="C126" s="244"/>
      <c r="D126" s="245" t="s">
        <v>288</v>
      </c>
      <c r="E126" s="246" t="s">
        <v>44</v>
      </c>
      <c r="F126" s="247" t="s">
        <v>2049</v>
      </c>
      <c r="G126" s="244"/>
      <c r="H126" s="248">
        <v>0.32400000000000001</v>
      </c>
      <c r="I126" s="249"/>
      <c r="J126" s="244"/>
      <c r="K126" s="244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91</v>
      </c>
      <c r="AV126" s="13" t="s">
        <v>91</v>
      </c>
      <c r="AW126" s="13" t="s">
        <v>42</v>
      </c>
      <c r="AX126" s="13" t="s">
        <v>82</v>
      </c>
      <c r="AY126" s="254" t="s">
        <v>280</v>
      </c>
    </row>
    <row r="127" s="13" customFormat="1">
      <c r="A127" s="13"/>
      <c r="B127" s="243"/>
      <c r="C127" s="244"/>
      <c r="D127" s="245" t="s">
        <v>288</v>
      </c>
      <c r="E127" s="246" t="s">
        <v>44</v>
      </c>
      <c r="F127" s="247" t="s">
        <v>2050</v>
      </c>
      <c r="G127" s="244"/>
      <c r="H127" s="248">
        <v>0.57599999999999996</v>
      </c>
      <c r="I127" s="249"/>
      <c r="J127" s="244"/>
      <c r="K127" s="244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91</v>
      </c>
      <c r="AV127" s="13" t="s">
        <v>91</v>
      </c>
      <c r="AW127" s="13" t="s">
        <v>42</v>
      </c>
      <c r="AX127" s="13" t="s">
        <v>82</v>
      </c>
      <c r="AY127" s="254" t="s">
        <v>280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2051</v>
      </c>
      <c r="G128" s="244"/>
      <c r="H128" s="248">
        <v>0.57599999999999996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82</v>
      </c>
      <c r="AY128" s="254" t="s">
        <v>280</v>
      </c>
    </row>
    <row r="129" s="13" customFormat="1">
      <c r="A129" s="13"/>
      <c r="B129" s="243"/>
      <c r="C129" s="244"/>
      <c r="D129" s="245" t="s">
        <v>288</v>
      </c>
      <c r="E129" s="246" t="s">
        <v>44</v>
      </c>
      <c r="F129" s="247" t="s">
        <v>2052</v>
      </c>
      <c r="G129" s="244"/>
      <c r="H129" s="248">
        <v>1.008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91</v>
      </c>
      <c r="AV129" s="13" t="s">
        <v>91</v>
      </c>
      <c r="AW129" s="13" t="s">
        <v>42</v>
      </c>
      <c r="AX129" s="13" t="s">
        <v>82</v>
      </c>
      <c r="AY129" s="254" t="s">
        <v>280</v>
      </c>
    </row>
    <row r="130" s="13" customFormat="1">
      <c r="A130" s="13"/>
      <c r="B130" s="243"/>
      <c r="C130" s="244"/>
      <c r="D130" s="245" t="s">
        <v>288</v>
      </c>
      <c r="E130" s="246" t="s">
        <v>44</v>
      </c>
      <c r="F130" s="247" t="s">
        <v>2053</v>
      </c>
      <c r="G130" s="244"/>
      <c r="H130" s="248">
        <v>0.91800000000000004</v>
      </c>
      <c r="I130" s="249"/>
      <c r="J130" s="244"/>
      <c r="K130" s="244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91</v>
      </c>
      <c r="AV130" s="13" t="s">
        <v>91</v>
      </c>
      <c r="AW130" s="13" t="s">
        <v>42</v>
      </c>
      <c r="AX130" s="13" t="s">
        <v>82</v>
      </c>
      <c r="AY130" s="254" t="s">
        <v>280</v>
      </c>
    </row>
    <row r="131" s="14" customFormat="1">
      <c r="A131" s="14"/>
      <c r="B131" s="255"/>
      <c r="C131" s="256"/>
      <c r="D131" s="245" t="s">
        <v>288</v>
      </c>
      <c r="E131" s="257" t="s">
        <v>44</v>
      </c>
      <c r="F131" s="258" t="s">
        <v>292</v>
      </c>
      <c r="G131" s="256"/>
      <c r="H131" s="259">
        <v>3.4020000000000001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5" t="s">
        <v>288</v>
      </c>
      <c r="AU131" s="265" t="s">
        <v>91</v>
      </c>
      <c r="AV131" s="14" t="s">
        <v>286</v>
      </c>
      <c r="AW131" s="14" t="s">
        <v>42</v>
      </c>
      <c r="AX131" s="14" t="s">
        <v>89</v>
      </c>
      <c r="AY131" s="265" t="s">
        <v>280</v>
      </c>
    </row>
    <row r="132" s="2" customFormat="1" ht="24" customHeight="1">
      <c r="A132" s="41"/>
      <c r="B132" s="42"/>
      <c r="C132" s="230" t="s">
        <v>356</v>
      </c>
      <c r="D132" s="230" t="s">
        <v>282</v>
      </c>
      <c r="E132" s="231" t="s">
        <v>2054</v>
      </c>
      <c r="F132" s="232" t="s">
        <v>2055</v>
      </c>
      <c r="G132" s="233" t="s">
        <v>235</v>
      </c>
      <c r="H132" s="234">
        <v>4.2220000000000004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2.45329</v>
      </c>
      <c r="R132" s="239">
        <f>Q132*H132</f>
        <v>10.357790380000001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2056</v>
      </c>
    </row>
    <row r="133" s="13" customFormat="1">
      <c r="A133" s="13"/>
      <c r="B133" s="243"/>
      <c r="C133" s="244"/>
      <c r="D133" s="245" t="s">
        <v>288</v>
      </c>
      <c r="E133" s="246" t="s">
        <v>44</v>
      </c>
      <c r="F133" s="247" t="s">
        <v>2057</v>
      </c>
      <c r="G133" s="244"/>
      <c r="H133" s="248">
        <v>4.2220000000000004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91</v>
      </c>
      <c r="AV133" s="13" t="s">
        <v>91</v>
      </c>
      <c r="AW133" s="13" t="s">
        <v>42</v>
      </c>
      <c r="AX133" s="13" t="s">
        <v>89</v>
      </c>
      <c r="AY133" s="254" t="s">
        <v>280</v>
      </c>
    </row>
    <row r="134" s="2" customFormat="1" ht="16.5" customHeight="1">
      <c r="A134" s="41"/>
      <c r="B134" s="42"/>
      <c r="C134" s="230" t="s">
        <v>363</v>
      </c>
      <c r="D134" s="230" t="s">
        <v>282</v>
      </c>
      <c r="E134" s="231" t="s">
        <v>2058</v>
      </c>
      <c r="F134" s="232" t="s">
        <v>2059</v>
      </c>
      <c r="G134" s="233" t="s">
        <v>201</v>
      </c>
      <c r="H134" s="234">
        <v>0.96999999999999997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0.00264</v>
      </c>
      <c r="R134" s="239">
        <f>Q134*H134</f>
        <v>0.0025607999999999998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286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286</v>
      </c>
      <c r="BM134" s="241" t="s">
        <v>2060</v>
      </c>
    </row>
    <row r="135" s="15" customFormat="1">
      <c r="A135" s="15"/>
      <c r="B135" s="279"/>
      <c r="C135" s="280"/>
      <c r="D135" s="245" t="s">
        <v>288</v>
      </c>
      <c r="E135" s="281" t="s">
        <v>44</v>
      </c>
      <c r="F135" s="282" t="s">
        <v>2027</v>
      </c>
      <c r="G135" s="280"/>
      <c r="H135" s="281" t="s">
        <v>44</v>
      </c>
      <c r="I135" s="283"/>
      <c r="J135" s="280"/>
      <c r="K135" s="280"/>
      <c r="L135" s="284"/>
      <c r="M135" s="285"/>
      <c r="N135" s="286"/>
      <c r="O135" s="286"/>
      <c r="P135" s="286"/>
      <c r="Q135" s="286"/>
      <c r="R135" s="286"/>
      <c r="S135" s="286"/>
      <c r="T135" s="28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8" t="s">
        <v>288</v>
      </c>
      <c r="AU135" s="288" t="s">
        <v>91</v>
      </c>
      <c r="AV135" s="15" t="s">
        <v>89</v>
      </c>
      <c r="AW135" s="15" t="s">
        <v>42</v>
      </c>
      <c r="AX135" s="15" t="s">
        <v>82</v>
      </c>
      <c r="AY135" s="288" t="s">
        <v>280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2061</v>
      </c>
      <c r="G136" s="244"/>
      <c r="H136" s="248">
        <v>0.071999999999999995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82</v>
      </c>
      <c r="AY136" s="254" t="s">
        <v>280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2062</v>
      </c>
      <c r="G137" s="244"/>
      <c r="H137" s="248">
        <v>0.128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82</v>
      </c>
      <c r="AY137" s="254" t="s">
        <v>280</v>
      </c>
    </row>
    <row r="138" s="13" customFormat="1">
      <c r="A138" s="13"/>
      <c r="B138" s="243"/>
      <c r="C138" s="244"/>
      <c r="D138" s="245" t="s">
        <v>288</v>
      </c>
      <c r="E138" s="246" t="s">
        <v>44</v>
      </c>
      <c r="F138" s="247" t="s">
        <v>2063</v>
      </c>
      <c r="G138" s="244"/>
      <c r="H138" s="248">
        <v>0.128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91</v>
      </c>
      <c r="AV138" s="13" t="s">
        <v>91</v>
      </c>
      <c r="AW138" s="13" t="s">
        <v>42</v>
      </c>
      <c r="AX138" s="13" t="s">
        <v>82</v>
      </c>
      <c r="AY138" s="254" t="s">
        <v>280</v>
      </c>
    </row>
    <row r="139" s="13" customFormat="1">
      <c r="A139" s="13"/>
      <c r="B139" s="243"/>
      <c r="C139" s="244"/>
      <c r="D139" s="245" t="s">
        <v>288</v>
      </c>
      <c r="E139" s="246" t="s">
        <v>44</v>
      </c>
      <c r="F139" s="247" t="s">
        <v>2064</v>
      </c>
      <c r="G139" s="244"/>
      <c r="H139" s="248">
        <v>0.33600000000000002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82</v>
      </c>
      <c r="AY139" s="254" t="s">
        <v>280</v>
      </c>
    </row>
    <row r="140" s="13" customFormat="1">
      <c r="A140" s="13"/>
      <c r="B140" s="243"/>
      <c r="C140" s="244"/>
      <c r="D140" s="245" t="s">
        <v>288</v>
      </c>
      <c r="E140" s="246" t="s">
        <v>44</v>
      </c>
      <c r="F140" s="247" t="s">
        <v>2065</v>
      </c>
      <c r="G140" s="244"/>
      <c r="H140" s="248">
        <v>0.30599999999999999</v>
      </c>
      <c r="I140" s="249"/>
      <c r="J140" s="244"/>
      <c r="K140" s="244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91</v>
      </c>
      <c r="AV140" s="13" t="s">
        <v>91</v>
      </c>
      <c r="AW140" s="13" t="s">
        <v>42</v>
      </c>
      <c r="AX140" s="13" t="s">
        <v>82</v>
      </c>
      <c r="AY140" s="254" t="s">
        <v>280</v>
      </c>
    </row>
    <row r="141" s="14" customFormat="1">
      <c r="A141" s="14"/>
      <c r="B141" s="255"/>
      <c r="C141" s="256"/>
      <c r="D141" s="245" t="s">
        <v>288</v>
      </c>
      <c r="E141" s="257" t="s">
        <v>44</v>
      </c>
      <c r="F141" s="258" t="s">
        <v>292</v>
      </c>
      <c r="G141" s="256"/>
      <c r="H141" s="259">
        <v>0.96999999999999997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5" t="s">
        <v>288</v>
      </c>
      <c r="AU141" s="265" t="s">
        <v>91</v>
      </c>
      <c r="AV141" s="14" t="s">
        <v>286</v>
      </c>
      <c r="AW141" s="14" t="s">
        <v>42</v>
      </c>
      <c r="AX141" s="14" t="s">
        <v>89</v>
      </c>
      <c r="AY141" s="265" t="s">
        <v>280</v>
      </c>
    </row>
    <row r="142" s="2" customFormat="1" ht="16.5" customHeight="1">
      <c r="A142" s="41"/>
      <c r="B142" s="42"/>
      <c r="C142" s="230" t="s">
        <v>8</v>
      </c>
      <c r="D142" s="230" t="s">
        <v>282</v>
      </c>
      <c r="E142" s="231" t="s">
        <v>2066</v>
      </c>
      <c r="F142" s="232" t="s">
        <v>2067</v>
      </c>
      <c r="G142" s="233" t="s">
        <v>201</v>
      </c>
      <c r="H142" s="234">
        <v>0.96999999999999997</v>
      </c>
      <c r="I142" s="235"/>
      <c r="J142" s="236">
        <f>ROUND(I142*H142,2)</f>
        <v>0</v>
      </c>
      <c r="K142" s="232" t="s">
        <v>285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286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286</v>
      </c>
      <c r="BM142" s="241" t="s">
        <v>2068</v>
      </c>
    </row>
    <row r="143" s="12" customFormat="1" ht="22.8" customHeight="1">
      <c r="A143" s="12"/>
      <c r="B143" s="214"/>
      <c r="C143" s="215"/>
      <c r="D143" s="216" t="s">
        <v>81</v>
      </c>
      <c r="E143" s="228" t="s">
        <v>297</v>
      </c>
      <c r="F143" s="228" t="s">
        <v>409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SUM(P144:P145)</f>
        <v>0</v>
      </c>
      <c r="Q143" s="222"/>
      <c r="R143" s="223">
        <f>SUM(R144:R145)</f>
        <v>0.123</v>
      </c>
      <c r="S143" s="222"/>
      <c r="T143" s="224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89</v>
      </c>
      <c r="AT143" s="226" t="s">
        <v>81</v>
      </c>
      <c r="AU143" s="226" t="s">
        <v>89</v>
      </c>
      <c r="AY143" s="225" t="s">
        <v>280</v>
      </c>
      <c r="BK143" s="227">
        <f>SUM(BK144:BK145)</f>
        <v>0</v>
      </c>
    </row>
    <row r="144" s="2" customFormat="1" ht="24" customHeight="1">
      <c r="A144" s="41"/>
      <c r="B144" s="42"/>
      <c r="C144" s="230" t="s">
        <v>374</v>
      </c>
      <c r="D144" s="230" t="s">
        <v>282</v>
      </c>
      <c r="E144" s="231" t="s">
        <v>2069</v>
      </c>
      <c r="F144" s="232" t="s">
        <v>2070</v>
      </c>
      <c r="G144" s="233" t="s">
        <v>431</v>
      </c>
      <c r="H144" s="234">
        <v>1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286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286</v>
      </c>
      <c r="BM144" s="241" t="s">
        <v>2071</v>
      </c>
    </row>
    <row r="145" s="2" customFormat="1" ht="16.5" customHeight="1">
      <c r="A145" s="41"/>
      <c r="B145" s="42"/>
      <c r="C145" s="266" t="s">
        <v>378</v>
      </c>
      <c r="D145" s="266" t="s">
        <v>329</v>
      </c>
      <c r="E145" s="267" t="s">
        <v>2072</v>
      </c>
      <c r="F145" s="268" t="s">
        <v>2073</v>
      </c>
      <c r="G145" s="269" t="s">
        <v>431</v>
      </c>
      <c r="H145" s="270">
        <v>1</v>
      </c>
      <c r="I145" s="271"/>
      <c r="J145" s="272">
        <f>ROUND(I145*H145,2)</f>
        <v>0</v>
      </c>
      <c r="K145" s="268" t="s">
        <v>44</v>
      </c>
      <c r="L145" s="273"/>
      <c r="M145" s="274" t="s">
        <v>44</v>
      </c>
      <c r="N145" s="275" t="s">
        <v>53</v>
      </c>
      <c r="O145" s="87"/>
      <c r="P145" s="239">
        <f>O145*H145</f>
        <v>0</v>
      </c>
      <c r="Q145" s="239">
        <v>0.123</v>
      </c>
      <c r="R145" s="239">
        <f>Q145*H145</f>
        <v>0.123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323</v>
      </c>
      <c r="AT145" s="241" t="s">
        <v>329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2074</v>
      </c>
    </row>
    <row r="146" s="12" customFormat="1" ht="22.8" customHeight="1">
      <c r="A146" s="12"/>
      <c r="B146" s="214"/>
      <c r="C146" s="215"/>
      <c r="D146" s="216" t="s">
        <v>81</v>
      </c>
      <c r="E146" s="228" t="s">
        <v>307</v>
      </c>
      <c r="F146" s="228" t="s">
        <v>2075</v>
      </c>
      <c r="G146" s="215"/>
      <c r="H146" s="215"/>
      <c r="I146" s="218"/>
      <c r="J146" s="229">
        <f>BK146</f>
        <v>0</v>
      </c>
      <c r="K146" s="215"/>
      <c r="L146" s="220"/>
      <c r="M146" s="221"/>
      <c r="N146" s="222"/>
      <c r="O146" s="222"/>
      <c r="P146" s="223">
        <f>SUM(P147:P152)</f>
        <v>0</v>
      </c>
      <c r="Q146" s="222"/>
      <c r="R146" s="223">
        <f>SUM(R147:R152)</f>
        <v>4.8934499999999996</v>
      </c>
      <c r="S146" s="222"/>
      <c r="T146" s="224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89</v>
      </c>
      <c r="AT146" s="226" t="s">
        <v>81</v>
      </c>
      <c r="AU146" s="226" t="s">
        <v>89</v>
      </c>
      <c r="AY146" s="225" t="s">
        <v>280</v>
      </c>
      <c r="BK146" s="227">
        <f>SUM(BK147:BK152)</f>
        <v>0</v>
      </c>
    </row>
    <row r="147" s="2" customFormat="1" ht="24" customHeight="1">
      <c r="A147" s="41"/>
      <c r="B147" s="42"/>
      <c r="C147" s="230" t="s">
        <v>384</v>
      </c>
      <c r="D147" s="230" t="s">
        <v>282</v>
      </c>
      <c r="E147" s="231" t="s">
        <v>2076</v>
      </c>
      <c r="F147" s="232" t="s">
        <v>2077</v>
      </c>
      <c r="G147" s="233" t="s">
        <v>201</v>
      </c>
      <c r="H147" s="234">
        <v>95</v>
      </c>
      <c r="I147" s="235"/>
      <c r="J147" s="236">
        <f>ROUND(I147*H147,2)</f>
        <v>0</v>
      </c>
      <c r="K147" s="232" t="s">
        <v>44</v>
      </c>
      <c r="L147" s="47"/>
      <c r="M147" s="237" t="s">
        <v>44</v>
      </c>
      <c r="N147" s="238" t="s">
        <v>53</v>
      </c>
      <c r="O147" s="87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41" t="s">
        <v>286</v>
      </c>
      <c r="AT147" s="241" t="s">
        <v>282</v>
      </c>
      <c r="AU147" s="241" t="s">
        <v>91</v>
      </c>
      <c r="AY147" s="19" t="s">
        <v>280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9" t="s">
        <v>89</v>
      </c>
      <c r="BK147" s="242">
        <f>ROUND(I147*H147,2)</f>
        <v>0</v>
      </c>
      <c r="BL147" s="19" t="s">
        <v>286</v>
      </c>
      <c r="BM147" s="241" t="s">
        <v>2078</v>
      </c>
    </row>
    <row r="148" s="13" customFormat="1">
      <c r="A148" s="13"/>
      <c r="B148" s="243"/>
      <c r="C148" s="244"/>
      <c r="D148" s="245" t="s">
        <v>288</v>
      </c>
      <c r="E148" s="246" t="s">
        <v>44</v>
      </c>
      <c r="F148" s="247" t="s">
        <v>2004</v>
      </c>
      <c r="G148" s="244"/>
      <c r="H148" s="248">
        <v>95</v>
      </c>
      <c r="I148" s="249"/>
      <c r="J148" s="244"/>
      <c r="K148" s="244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91</v>
      </c>
      <c r="AV148" s="13" t="s">
        <v>91</v>
      </c>
      <c r="AW148" s="13" t="s">
        <v>42</v>
      </c>
      <c r="AX148" s="13" t="s">
        <v>89</v>
      </c>
      <c r="AY148" s="254" t="s">
        <v>280</v>
      </c>
    </row>
    <row r="149" s="2" customFormat="1" ht="24" customHeight="1">
      <c r="A149" s="41"/>
      <c r="B149" s="42"/>
      <c r="C149" s="230" t="s">
        <v>388</v>
      </c>
      <c r="D149" s="230" t="s">
        <v>282</v>
      </c>
      <c r="E149" s="231" t="s">
        <v>2079</v>
      </c>
      <c r="F149" s="232" t="s">
        <v>2080</v>
      </c>
      <c r="G149" s="233" t="s">
        <v>201</v>
      </c>
      <c r="H149" s="234">
        <v>95</v>
      </c>
      <c r="I149" s="235"/>
      <c r="J149" s="236">
        <f>ROUND(I149*H149,2)</f>
        <v>0</v>
      </c>
      <c r="K149" s="232" t="s">
        <v>285</v>
      </c>
      <c r="L149" s="47"/>
      <c r="M149" s="237" t="s">
        <v>44</v>
      </c>
      <c r="N149" s="238" t="s">
        <v>53</v>
      </c>
      <c r="O149" s="87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286</v>
      </c>
      <c r="AT149" s="241" t="s">
        <v>282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2081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2004</v>
      </c>
      <c r="G150" s="244"/>
      <c r="H150" s="248">
        <v>95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89</v>
      </c>
      <c r="AY150" s="254" t="s">
        <v>280</v>
      </c>
    </row>
    <row r="151" s="2" customFormat="1" ht="24" customHeight="1">
      <c r="A151" s="41"/>
      <c r="B151" s="42"/>
      <c r="C151" s="230" t="s">
        <v>394</v>
      </c>
      <c r="D151" s="230" t="s">
        <v>282</v>
      </c>
      <c r="E151" s="231" t="s">
        <v>2082</v>
      </c>
      <c r="F151" s="232" t="s">
        <v>2083</v>
      </c>
      <c r="G151" s="233" t="s">
        <v>201</v>
      </c>
      <c r="H151" s="234">
        <v>95</v>
      </c>
      <c r="I151" s="235"/>
      <c r="J151" s="236">
        <f>ROUND(I151*H151,2)</f>
        <v>0</v>
      </c>
      <c r="K151" s="232" t="s">
        <v>44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0.05151</v>
      </c>
      <c r="R151" s="239">
        <f>Q151*H151</f>
        <v>4.8934499999999996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286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2084</v>
      </c>
    </row>
    <row r="152" s="13" customFormat="1">
      <c r="A152" s="13"/>
      <c r="B152" s="243"/>
      <c r="C152" s="244"/>
      <c r="D152" s="245" t="s">
        <v>288</v>
      </c>
      <c r="E152" s="246" t="s">
        <v>44</v>
      </c>
      <c r="F152" s="247" t="s">
        <v>2004</v>
      </c>
      <c r="G152" s="244"/>
      <c r="H152" s="248">
        <v>95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288</v>
      </c>
      <c r="AU152" s="254" t="s">
        <v>91</v>
      </c>
      <c r="AV152" s="13" t="s">
        <v>91</v>
      </c>
      <c r="AW152" s="13" t="s">
        <v>42</v>
      </c>
      <c r="AX152" s="13" t="s">
        <v>89</v>
      </c>
      <c r="AY152" s="254" t="s">
        <v>280</v>
      </c>
    </row>
    <row r="153" s="12" customFormat="1" ht="22.8" customHeight="1">
      <c r="A153" s="12"/>
      <c r="B153" s="214"/>
      <c r="C153" s="215"/>
      <c r="D153" s="216" t="s">
        <v>81</v>
      </c>
      <c r="E153" s="228" t="s">
        <v>328</v>
      </c>
      <c r="F153" s="228" t="s">
        <v>638</v>
      </c>
      <c r="G153" s="215"/>
      <c r="H153" s="215"/>
      <c r="I153" s="218"/>
      <c r="J153" s="229">
        <f>BK153</f>
        <v>0</v>
      </c>
      <c r="K153" s="215"/>
      <c r="L153" s="220"/>
      <c r="M153" s="221"/>
      <c r="N153" s="222"/>
      <c r="O153" s="222"/>
      <c r="P153" s="223">
        <f>SUM(P154:P179)</f>
        <v>0</v>
      </c>
      <c r="Q153" s="222"/>
      <c r="R153" s="223">
        <f>SUM(R154:R179)</f>
        <v>7.7004300000000017</v>
      </c>
      <c r="S153" s="222"/>
      <c r="T153" s="224">
        <f>SUM(T154:T179)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5" t="s">
        <v>89</v>
      </c>
      <c r="AT153" s="226" t="s">
        <v>81</v>
      </c>
      <c r="AU153" s="226" t="s">
        <v>89</v>
      </c>
      <c r="AY153" s="225" t="s">
        <v>280</v>
      </c>
      <c r="BK153" s="227">
        <f>SUM(BK154:BK179)</f>
        <v>0</v>
      </c>
    </row>
    <row r="154" s="2" customFormat="1" ht="48" customHeight="1">
      <c r="A154" s="41"/>
      <c r="B154" s="42"/>
      <c r="C154" s="230" t="s">
        <v>7</v>
      </c>
      <c r="D154" s="230" t="s">
        <v>282</v>
      </c>
      <c r="E154" s="231" t="s">
        <v>2085</v>
      </c>
      <c r="F154" s="232" t="s">
        <v>2086</v>
      </c>
      <c r="G154" s="233" t="s">
        <v>218</v>
      </c>
      <c r="H154" s="234">
        <v>39.5</v>
      </c>
      <c r="I154" s="235"/>
      <c r="J154" s="236">
        <f>ROUND(I154*H154,2)</f>
        <v>0</v>
      </c>
      <c r="K154" s="232" t="s">
        <v>285</v>
      </c>
      <c r="L154" s="47"/>
      <c r="M154" s="237" t="s">
        <v>44</v>
      </c>
      <c r="N154" s="238" t="s">
        <v>53</v>
      </c>
      <c r="O154" s="87"/>
      <c r="P154" s="239">
        <f>O154*H154</f>
        <v>0</v>
      </c>
      <c r="Q154" s="239">
        <v>0.1295</v>
      </c>
      <c r="R154" s="239">
        <f>Q154*H154</f>
        <v>5.1152500000000005</v>
      </c>
      <c r="S154" s="239">
        <v>0</v>
      </c>
      <c r="T154" s="24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41" t="s">
        <v>286</v>
      </c>
      <c r="AT154" s="241" t="s">
        <v>282</v>
      </c>
      <c r="AU154" s="241" t="s">
        <v>91</v>
      </c>
      <c r="AY154" s="19" t="s">
        <v>280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9" t="s">
        <v>89</v>
      </c>
      <c r="BK154" s="242">
        <f>ROUND(I154*H154,2)</f>
        <v>0</v>
      </c>
      <c r="BL154" s="19" t="s">
        <v>286</v>
      </c>
      <c r="BM154" s="241" t="s">
        <v>2087</v>
      </c>
    </row>
    <row r="155" s="2" customFormat="1">
      <c r="A155" s="41"/>
      <c r="B155" s="42"/>
      <c r="C155" s="43"/>
      <c r="D155" s="245" t="s">
        <v>360</v>
      </c>
      <c r="E155" s="43"/>
      <c r="F155" s="276" t="s">
        <v>2088</v>
      </c>
      <c r="G155" s="43"/>
      <c r="H155" s="43"/>
      <c r="I155" s="150"/>
      <c r="J155" s="43"/>
      <c r="K155" s="43"/>
      <c r="L155" s="47"/>
      <c r="M155" s="277"/>
      <c r="N155" s="278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360</v>
      </c>
      <c r="AU155" s="19" t="s">
        <v>91</v>
      </c>
    </row>
    <row r="156" s="13" customFormat="1">
      <c r="A156" s="13"/>
      <c r="B156" s="243"/>
      <c r="C156" s="244"/>
      <c r="D156" s="245" t="s">
        <v>288</v>
      </c>
      <c r="E156" s="246" t="s">
        <v>44</v>
      </c>
      <c r="F156" s="247" t="s">
        <v>2006</v>
      </c>
      <c r="G156" s="244"/>
      <c r="H156" s="248">
        <v>39.5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288</v>
      </c>
      <c r="AU156" s="254" t="s">
        <v>91</v>
      </c>
      <c r="AV156" s="13" t="s">
        <v>91</v>
      </c>
      <c r="AW156" s="13" t="s">
        <v>42</v>
      </c>
      <c r="AX156" s="13" t="s">
        <v>89</v>
      </c>
      <c r="AY156" s="254" t="s">
        <v>280</v>
      </c>
    </row>
    <row r="157" s="2" customFormat="1" ht="16.5" customHeight="1">
      <c r="A157" s="41"/>
      <c r="B157" s="42"/>
      <c r="C157" s="266" t="s">
        <v>403</v>
      </c>
      <c r="D157" s="266" t="s">
        <v>329</v>
      </c>
      <c r="E157" s="267" t="s">
        <v>2089</v>
      </c>
      <c r="F157" s="268" t="s">
        <v>2090</v>
      </c>
      <c r="G157" s="269" t="s">
        <v>218</v>
      </c>
      <c r="H157" s="270">
        <v>39.5</v>
      </c>
      <c r="I157" s="271"/>
      <c r="J157" s="272">
        <f>ROUND(I157*H157,2)</f>
        <v>0</v>
      </c>
      <c r="K157" s="268" t="s">
        <v>285</v>
      </c>
      <c r="L157" s="273"/>
      <c r="M157" s="274" t="s">
        <v>44</v>
      </c>
      <c r="N157" s="275" t="s">
        <v>53</v>
      </c>
      <c r="O157" s="87"/>
      <c r="P157" s="239">
        <f>O157*H157</f>
        <v>0</v>
      </c>
      <c r="Q157" s="239">
        <v>0.044999999999999998</v>
      </c>
      <c r="R157" s="239">
        <f>Q157*H157</f>
        <v>1.7774999999999999</v>
      </c>
      <c r="S157" s="239">
        <v>0</v>
      </c>
      <c r="T157" s="24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41" t="s">
        <v>323</v>
      </c>
      <c r="AT157" s="241" t="s">
        <v>329</v>
      </c>
      <c r="AU157" s="241" t="s">
        <v>91</v>
      </c>
      <c r="AY157" s="19" t="s">
        <v>280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9" t="s">
        <v>89</v>
      </c>
      <c r="BK157" s="242">
        <f>ROUND(I157*H157,2)</f>
        <v>0</v>
      </c>
      <c r="BL157" s="19" t="s">
        <v>286</v>
      </c>
      <c r="BM157" s="241" t="s">
        <v>2091</v>
      </c>
    </row>
    <row r="158" s="2" customFormat="1" ht="16.5" customHeight="1">
      <c r="A158" s="41"/>
      <c r="B158" s="42"/>
      <c r="C158" s="230" t="s">
        <v>410</v>
      </c>
      <c r="D158" s="230" t="s">
        <v>282</v>
      </c>
      <c r="E158" s="231" t="s">
        <v>2092</v>
      </c>
      <c r="F158" s="232" t="s">
        <v>2093</v>
      </c>
      <c r="G158" s="233" t="s">
        <v>431</v>
      </c>
      <c r="H158" s="234">
        <v>15</v>
      </c>
      <c r="I158" s="235"/>
      <c r="J158" s="236">
        <f>ROUND(I158*H158,2)</f>
        <v>0</v>
      </c>
      <c r="K158" s="232" t="s">
        <v>44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0.00116</v>
      </c>
      <c r="R158" s="239">
        <f>Q158*H158</f>
        <v>0.017399999999999999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286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286</v>
      </c>
      <c r="BM158" s="241" t="s">
        <v>2094</v>
      </c>
    </row>
    <row r="159" s="2" customFormat="1">
      <c r="A159" s="41"/>
      <c r="B159" s="42"/>
      <c r="C159" s="43"/>
      <c r="D159" s="245" t="s">
        <v>360</v>
      </c>
      <c r="E159" s="43"/>
      <c r="F159" s="276" t="s">
        <v>2095</v>
      </c>
      <c r="G159" s="43"/>
      <c r="H159" s="43"/>
      <c r="I159" s="150"/>
      <c r="J159" s="43"/>
      <c r="K159" s="43"/>
      <c r="L159" s="47"/>
      <c r="M159" s="277"/>
      <c r="N159" s="278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360</v>
      </c>
      <c r="AU159" s="19" t="s">
        <v>91</v>
      </c>
    </row>
    <row r="160" s="15" customFormat="1">
      <c r="A160" s="15"/>
      <c r="B160" s="279"/>
      <c r="C160" s="280"/>
      <c r="D160" s="245" t="s">
        <v>288</v>
      </c>
      <c r="E160" s="281" t="s">
        <v>44</v>
      </c>
      <c r="F160" s="282" t="s">
        <v>2027</v>
      </c>
      <c r="G160" s="280"/>
      <c r="H160" s="281" t="s">
        <v>44</v>
      </c>
      <c r="I160" s="283"/>
      <c r="J160" s="280"/>
      <c r="K160" s="280"/>
      <c r="L160" s="284"/>
      <c r="M160" s="285"/>
      <c r="N160" s="286"/>
      <c r="O160" s="286"/>
      <c r="P160" s="286"/>
      <c r="Q160" s="286"/>
      <c r="R160" s="286"/>
      <c r="S160" s="286"/>
      <c r="T160" s="28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8" t="s">
        <v>288</v>
      </c>
      <c r="AU160" s="288" t="s">
        <v>91</v>
      </c>
      <c r="AV160" s="15" t="s">
        <v>89</v>
      </c>
      <c r="AW160" s="15" t="s">
        <v>42</v>
      </c>
      <c r="AX160" s="15" t="s">
        <v>82</v>
      </c>
      <c r="AY160" s="288" t="s">
        <v>280</v>
      </c>
    </row>
    <row r="161" s="13" customFormat="1">
      <c r="A161" s="13"/>
      <c r="B161" s="243"/>
      <c r="C161" s="244"/>
      <c r="D161" s="245" t="s">
        <v>288</v>
      </c>
      <c r="E161" s="246" t="s">
        <v>44</v>
      </c>
      <c r="F161" s="247" t="s">
        <v>2096</v>
      </c>
      <c r="G161" s="244"/>
      <c r="H161" s="248">
        <v>1</v>
      </c>
      <c r="I161" s="249"/>
      <c r="J161" s="244"/>
      <c r="K161" s="244"/>
      <c r="L161" s="250"/>
      <c r="M161" s="251"/>
      <c r="N161" s="252"/>
      <c r="O161" s="252"/>
      <c r="P161" s="252"/>
      <c r="Q161" s="252"/>
      <c r="R161" s="252"/>
      <c r="S161" s="252"/>
      <c r="T161" s="25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4" t="s">
        <v>288</v>
      </c>
      <c r="AU161" s="254" t="s">
        <v>91</v>
      </c>
      <c r="AV161" s="13" t="s">
        <v>91</v>
      </c>
      <c r="AW161" s="13" t="s">
        <v>42</v>
      </c>
      <c r="AX161" s="13" t="s">
        <v>82</v>
      </c>
      <c r="AY161" s="254" t="s">
        <v>280</v>
      </c>
    </row>
    <row r="162" s="13" customFormat="1">
      <c r="A162" s="13"/>
      <c r="B162" s="243"/>
      <c r="C162" s="244"/>
      <c r="D162" s="245" t="s">
        <v>288</v>
      </c>
      <c r="E162" s="246" t="s">
        <v>44</v>
      </c>
      <c r="F162" s="247" t="s">
        <v>2097</v>
      </c>
      <c r="G162" s="244"/>
      <c r="H162" s="248">
        <v>1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288</v>
      </c>
      <c r="AU162" s="254" t="s">
        <v>91</v>
      </c>
      <c r="AV162" s="13" t="s">
        <v>91</v>
      </c>
      <c r="AW162" s="13" t="s">
        <v>42</v>
      </c>
      <c r="AX162" s="13" t="s">
        <v>82</v>
      </c>
      <c r="AY162" s="254" t="s">
        <v>280</v>
      </c>
    </row>
    <row r="163" s="13" customFormat="1">
      <c r="A163" s="13"/>
      <c r="B163" s="243"/>
      <c r="C163" s="244"/>
      <c r="D163" s="245" t="s">
        <v>288</v>
      </c>
      <c r="E163" s="246" t="s">
        <v>44</v>
      </c>
      <c r="F163" s="247" t="s">
        <v>2098</v>
      </c>
      <c r="G163" s="244"/>
      <c r="H163" s="248">
        <v>1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91</v>
      </c>
      <c r="AV163" s="13" t="s">
        <v>91</v>
      </c>
      <c r="AW163" s="13" t="s">
        <v>42</v>
      </c>
      <c r="AX163" s="13" t="s">
        <v>82</v>
      </c>
      <c r="AY163" s="254" t="s">
        <v>280</v>
      </c>
    </row>
    <row r="164" s="13" customFormat="1">
      <c r="A164" s="13"/>
      <c r="B164" s="243"/>
      <c r="C164" s="244"/>
      <c r="D164" s="245" t="s">
        <v>288</v>
      </c>
      <c r="E164" s="246" t="s">
        <v>44</v>
      </c>
      <c r="F164" s="247" t="s">
        <v>2099</v>
      </c>
      <c r="G164" s="244"/>
      <c r="H164" s="248">
        <v>4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288</v>
      </c>
      <c r="AU164" s="254" t="s">
        <v>91</v>
      </c>
      <c r="AV164" s="13" t="s">
        <v>91</v>
      </c>
      <c r="AW164" s="13" t="s">
        <v>42</v>
      </c>
      <c r="AX164" s="13" t="s">
        <v>82</v>
      </c>
      <c r="AY164" s="254" t="s">
        <v>280</v>
      </c>
    </row>
    <row r="165" s="13" customFormat="1">
      <c r="A165" s="13"/>
      <c r="B165" s="243"/>
      <c r="C165" s="244"/>
      <c r="D165" s="245" t="s">
        <v>288</v>
      </c>
      <c r="E165" s="246" t="s">
        <v>44</v>
      </c>
      <c r="F165" s="247" t="s">
        <v>2100</v>
      </c>
      <c r="G165" s="244"/>
      <c r="H165" s="248">
        <v>8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288</v>
      </c>
      <c r="AU165" s="254" t="s">
        <v>91</v>
      </c>
      <c r="AV165" s="13" t="s">
        <v>91</v>
      </c>
      <c r="AW165" s="13" t="s">
        <v>42</v>
      </c>
      <c r="AX165" s="13" t="s">
        <v>82</v>
      </c>
      <c r="AY165" s="254" t="s">
        <v>280</v>
      </c>
    </row>
    <row r="166" s="14" customFormat="1">
      <c r="A166" s="14"/>
      <c r="B166" s="255"/>
      <c r="C166" s="256"/>
      <c r="D166" s="245" t="s">
        <v>288</v>
      </c>
      <c r="E166" s="257" t="s">
        <v>44</v>
      </c>
      <c r="F166" s="258" t="s">
        <v>292</v>
      </c>
      <c r="G166" s="256"/>
      <c r="H166" s="259">
        <v>15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5" t="s">
        <v>288</v>
      </c>
      <c r="AU166" s="265" t="s">
        <v>91</v>
      </c>
      <c r="AV166" s="14" t="s">
        <v>286</v>
      </c>
      <c r="AW166" s="14" t="s">
        <v>42</v>
      </c>
      <c r="AX166" s="14" t="s">
        <v>89</v>
      </c>
      <c r="AY166" s="265" t="s">
        <v>280</v>
      </c>
    </row>
    <row r="167" s="2" customFormat="1" ht="16.5" customHeight="1">
      <c r="A167" s="41"/>
      <c r="B167" s="42"/>
      <c r="C167" s="266" t="s">
        <v>415</v>
      </c>
      <c r="D167" s="266" t="s">
        <v>329</v>
      </c>
      <c r="E167" s="267" t="s">
        <v>2101</v>
      </c>
      <c r="F167" s="268" t="s">
        <v>2102</v>
      </c>
      <c r="G167" s="269" t="s">
        <v>431</v>
      </c>
      <c r="H167" s="270">
        <v>1</v>
      </c>
      <c r="I167" s="271"/>
      <c r="J167" s="272">
        <f>ROUND(I167*H167,2)</f>
        <v>0</v>
      </c>
      <c r="K167" s="268" t="s">
        <v>44</v>
      </c>
      <c r="L167" s="273"/>
      <c r="M167" s="274" t="s">
        <v>44</v>
      </c>
      <c r="N167" s="275" t="s">
        <v>53</v>
      </c>
      <c r="O167" s="87"/>
      <c r="P167" s="239">
        <f>O167*H167</f>
        <v>0</v>
      </c>
      <c r="Q167" s="239">
        <v>0.090999999999999998</v>
      </c>
      <c r="R167" s="239">
        <f>Q167*H167</f>
        <v>0.090999999999999998</v>
      </c>
      <c r="S167" s="239">
        <v>0</v>
      </c>
      <c r="T167" s="240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41" t="s">
        <v>323</v>
      </c>
      <c r="AT167" s="241" t="s">
        <v>329</v>
      </c>
      <c r="AU167" s="241" t="s">
        <v>91</v>
      </c>
      <c r="AY167" s="19" t="s">
        <v>280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9" t="s">
        <v>89</v>
      </c>
      <c r="BK167" s="242">
        <f>ROUND(I167*H167,2)</f>
        <v>0</v>
      </c>
      <c r="BL167" s="19" t="s">
        <v>286</v>
      </c>
      <c r="BM167" s="241" t="s">
        <v>2103</v>
      </c>
    </row>
    <row r="168" s="2" customFormat="1">
      <c r="A168" s="41"/>
      <c r="B168" s="42"/>
      <c r="C168" s="43"/>
      <c r="D168" s="245" t="s">
        <v>360</v>
      </c>
      <c r="E168" s="43"/>
      <c r="F168" s="276" t="s">
        <v>2104</v>
      </c>
      <c r="G168" s="43"/>
      <c r="H168" s="43"/>
      <c r="I168" s="150"/>
      <c r="J168" s="43"/>
      <c r="K168" s="43"/>
      <c r="L168" s="47"/>
      <c r="M168" s="277"/>
      <c r="N168" s="278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360</v>
      </c>
      <c r="AU168" s="19" t="s">
        <v>91</v>
      </c>
    </row>
    <row r="169" s="2" customFormat="1" ht="16.5" customHeight="1">
      <c r="A169" s="41"/>
      <c r="B169" s="42"/>
      <c r="C169" s="266" t="s">
        <v>422</v>
      </c>
      <c r="D169" s="266" t="s">
        <v>329</v>
      </c>
      <c r="E169" s="267" t="s">
        <v>2105</v>
      </c>
      <c r="F169" s="268" t="s">
        <v>2106</v>
      </c>
      <c r="G169" s="269" t="s">
        <v>431</v>
      </c>
      <c r="H169" s="270">
        <v>1</v>
      </c>
      <c r="I169" s="271"/>
      <c r="J169" s="272">
        <f>ROUND(I169*H169,2)</f>
        <v>0</v>
      </c>
      <c r="K169" s="268" t="s">
        <v>44</v>
      </c>
      <c r="L169" s="273"/>
      <c r="M169" s="274" t="s">
        <v>44</v>
      </c>
      <c r="N169" s="275" t="s">
        <v>53</v>
      </c>
      <c r="O169" s="87"/>
      <c r="P169" s="239">
        <f>O169*H169</f>
        <v>0</v>
      </c>
      <c r="Q169" s="239">
        <v>0.090999999999999998</v>
      </c>
      <c r="R169" s="239">
        <f>Q169*H169</f>
        <v>0.090999999999999998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323</v>
      </c>
      <c r="AT169" s="241" t="s">
        <v>329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2107</v>
      </c>
    </row>
    <row r="170" s="2" customFormat="1">
      <c r="A170" s="41"/>
      <c r="B170" s="42"/>
      <c r="C170" s="43"/>
      <c r="D170" s="245" t="s">
        <v>360</v>
      </c>
      <c r="E170" s="43"/>
      <c r="F170" s="276" t="s">
        <v>2104</v>
      </c>
      <c r="G170" s="43"/>
      <c r="H170" s="43"/>
      <c r="I170" s="150"/>
      <c r="J170" s="43"/>
      <c r="K170" s="43"/>
      <c r="L170" s="47"/>
      <c r="M170" s="277"/>
      <c r="N170" s="278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360</v>
      </c>
      <c r="AU170" s="19" t="s">
        <v>91</v>
      </c>
    </row>
    <row r="171" s="2" customFormat="1" ht="16.5" customHeight="1">
      <c r="A171" s="41"/>
      <c r="B171" s="42"/>
      <c r="C171" s="266" t="s">
        <v>428</v>
      </c>
      <c r="D171" s="266" t="s">
        <v>329</v>
      </c>
      <c r="E171" s="267" t="s">
        <v>2108</v>
      </c>
      <c r="F171" s="268" t="s">
        <v>2109</v>
      </c>
      <c r="G171" s="269" t="s">
        <v>431</v>
      </c>
      <c r="H171" s="270">
        <v>1</v>
      </c>
      <c r="I171" s="271"/>
      <c r="J171" s="272">
        <f>ROUND(I171*H171,2)</f>
        <v>0</v>
      </c>
      <c r="K171" s="268" t="s">
        <v>44</v>
      </c>
      <c r="L171" s="273"/>
      <c r="M171" s="274" t="s">
        <v>44</v>
      </c>
      <c r="N171" s="275" t="s">
        <v>53</v>
      </c>
      <c r="O171" s="87"/>
      <c r="P171" s="239">
        <f>O171*H171</f>
        <v>0</v>
      </c>
      <c r="Q171" s="239">
        <v>0.090999999999999998</v>
      </c>
      <c r="R171" s="239">
        <f>Q171*H171</f>
        <v>0.090999999999999998</v>
      </c>
      <c r="S171" s="239">
        <v>0</v>
      </c>
      <c r="T171" s="240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41" t="s">
        <v>323</v>
      </c>
      <c r="AT171" s="241" t="s">
        <v>329</v>
      </c>
      <c r="AU171" s="241" t="s">
        <v>91</v>
      </c>
      <c r="AY171" s="19" t="s">
        <v>280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9" t="s">
        <v>89</v>
      </c>
      <c r="BK171" s="242">
        <f>ROUND(I171*H171,2)</f>
        <v>0</v>
      </c>
      <c r="BL171" s="19" t="s">
        <v>286</v>
      </c>
      <c r="BM171" s="241" t="s">
        <v>2110</v>
      </c>
    </row>
    <row r="172" s="2" customFormat="1">
      <c r="A172" s="41"/>
      <c r="B172" s="42"/>
      <c r="C172" s="43"/>
      <c r="D172" s="245" t="s">
        <v>360</v>
      </c>
      <c r="E172" s="43"/>
      <c r="F172" s="276" t="s">
        <v>2104</v>
      </c>
      <c r="G172" s="43"/>
      <c r="H172" s="43"/>
      <c r="I172" s="150"/>
      <c r="J172" s="43"/>
      <c r="K172" s="43"/>
      <c r="L172" s="47"/>
      <c r="M172" s="277"/>
      <c r="N172" s="278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360</v>
      </c>
      <c r="AU172" s="19" t="s">
        <v>91</v>
      </c>
    </row>
    <row r="173" s="2" customFormat="1" ht="16.5" customHeight="1">
      <c r="A173" s="41"/>
      <c r="B173" s="42"/>
      <c r="C173" s="266" t="s">
        <v>433</v>
      </c>
      <c r="D173" s="266" t="s">
        <v>329</v>
      </c>
      <c r="E173" s="267" t="s">
        <v>2111</v>
      </c>
      <c r="F173" s="268" t="s">
        <v>2112</v>
      </c>
      <c r="G173" s="269" t="s">
        <v>431</v>
      </c>
      <c r="H173" s="270">
        <v>1</v>
      </c>
      <c r="I173" s="271"/>
      <c r="J173" s="272">
        <f>ROUND(I173*H173,2)</f>
        <v>0</v>
      </c>
      <c r="K173" s="268" t="s">
        <v>44</v>
      </c>
      <c r="L173" s="273"/>
      <c r="M173" s="274" t="s">
        <v>44</v>
      </c>
      <c r="N173" s="275" t="s">
        <v>53</v>
      </c>
      <c r="O173" s="87"/>
      <c r="P173" s="239">
        <f>O173*H173</f>
        <v>0</v>
      </c>
      <c r="Q173" s="239">
        <v>0.191</v>
      </c>
      <c r="R173" s="239">
        <f>Q173*H173</f>
        <v>0.191</v>
      </c>
      <c r="S173" s="239">
        <v>0</v>
      </c>
      <c r="T173" s="240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41" t="s">
        <v>323</v>
      </c>
      <c r="AT173" s="241" t="s">
        <v>329</v>
      </c>
      <c r="AU173" s="241" t="s">
        <v>91</v>
      </c>
      <c r="AY173" s="19" t="s">
        <v>280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9" t="s">
        <v>89</v>
      </c>
      <c r="BK173" s="242">
        <f>ROUND(I173*H173,2)</f>
        <v>0</v>
      </c>
      <c r="BL173" s="19" t="s">
        <v>286</v>
      </c>
      <c r="BM173" s="241" t="s">
        <v>2113</v>
      </c>
    </row>
    <row r="174" s="2" customFormat="1">
      <c r="A174" s="41"/>
      <c r="B174" s="42"/>
      <c r="C174" s="43"/>
      <c r="D174" s="245" t="s">
        <v>360</v>
      </c>
      <c r="E174" s="43"/>
      <c r="F174" s="276" t="s">
        <v>2104</v>
      </c>
      <c r="G174" s="43"/>
      <c r="H174" s="43"/>
      <c r="I174" s="150"/>
      <c r="J174" s="43"/>
      <c r="K174" s="43"/>
      <c r="L174" s="47"/>
      <c r="M174" s="277"/>
      <c r="N174" s="278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360</v>
      </c>
      <c r="AU174" s="19" t="s">
        <v>91</v>
      </c>
    </row>
    <row r="175" s="2" customFormat="1" ht="16.5" customHeight="1">
      <c r="A175" s="41"/>
      <c r="B175" s="42"/>
      <c r="C175" s="266" t="s">
        <v>437</v>
      </c>
      <c r="D175" s="266" t="s">
        <v>329</v>
      </c>
      <c r="E175" s="267" t="s">
        <v>2114</v>
      </c>
      <c r="F175" s="268" t="s">
        <v>2115</v>
      </c>
      <c r="G175" s="269" t="s">
        <v>431</v>
      </c>
      <c r="H175" s="270">
        <v>1</v>
      </c>
      <c r="I175" s="271"/>
      <c r="J175" s="272">
        <f>ROUND(I175*H175,2)</f>
        <v>0</v>
      </c>
      <c r="K175" s="268" t="s">
        <v>44</v>
      </c>
      <c r="L175" s="273"/>
      <c r="M175" s="274" t="s">
        <v>44</v>
      </c>
      <c r="N175" s="275" t="s">
        <v>53</v>
      </c>
      <c r="O175" s="87"/>
      <c r="P175" s="239">
        <f>O175*H175</f>
        <v>0</v>
      </c>
      <c r="Q175" s="239">
        <v>0.29099999999999998</v>
      </c>
      <c r="R175" s="239">
        <f>Q175*H175</f>
        <v>0.29099999999999998</v>
      </c>
      <c r="S175" s="239">
        <v>0</v>
      </c>
      <c r="T175" s="240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323</v>
      </c>
      <c r="AT175" s="241" t="s">
        <v>329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286</v>
      </c>
      <c r="BM175" s="241" t="s">
        <v>2116</v>
      </c>
    </row>
    <row r="176" s="2" customFormat="1">
      <c r="A176" s="41"/>
      <c r="B176" s="42"/>
      <c r="C176" s="43"/>
      <c r="D176" s="245" t="s">
        <v>360</v>
      </c>
      <c r="E176" s="43"/>
      <c r="F176" s="276" t="s">
        <v>2104</v>
      </c>
      <c r="G176" s="43"/>
      <c r="H176" s="43"/>
      <c r="I176" s="150"/>
      <c r="J176" s="43"/>
      <c r="K176" s="43"/>
      <c r="L176" s="47"/>
      <c r="M176" s="277"/>
      <c r="N176" s="278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360</v>
      </c>
      <c r="AU176" s="19" t="s">
        <v>91</v>
      </c>
    </row>
    <row r="177" s="2" customFormat="1" ht="36" customHeight="1">
      <c r="A177" s="41"/>
      <c r="B177" s="42"/>
      <c r="C177" s="230" t="s">
        <v>441</v>
      </c>
      <c r="D177" s="230" t="s">
        <v>282</v>
      </c>
      <c r="E177" s="231" t="s">
        <v>2117</v>
      </c>
      <c r="F177" s="232" t="s">
        <v>2118</v>
      </c>
      <c r="G177" s="233" t="s">
        <v>431</v>
      </c>
      <c r="H177" s="234">
        <v>168</v>
      </c>
      <c r="I177" s="235"/>
      <c r="J177" s="236">
        <f>ROUND(I177*H177,2)</f>
        <v>0</v>
      </c>
      <c r="K177" s="232" t="s">
        <v>285</v>
      </c>
      <c r="L177" s="47"/>
      <c r="M177" s="237" t="s">
        <v>44</v>
      </c>
      <c r="N177" s="238" t="s">
        <v>53</v>
      </c>
      <c r="O177" s="87"/>
      <c r="P177" s="239">
        <f>O177*H177</f>
        <v>0</v>
      </c>
      <c r="Q177" s="239">
        <v>1.0000000000000001E-05</v>
      </c>
      <c r="R177" s="239">
        <f>Q177*H177</f>
        <v>0.0016800000000000001</v>
      </c>
      <c r="S177" s="239">
        <v>0</v>
      </c>
      <c r="T177" s="24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41" t="s">
        <v>374</v>
      </c>
      <c r="AT177" s="241" t="s">
        <v>282</v>
      </c>
      <c r="AU177" s="241" t="s">
        <v>91</v>
      </c>
      <c r="AY177" s="19" t="s">
        <v>280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9" t="s">
        <v>89</v>
      </c>
      <c r="BK177" s="242">
        <f>ROUND(I177*H177,2)</f>
        <v>0</v>
      </c>
      <c r="BL177" s="19" t="s">
        <v>374</v>
      </c>
      <c r="BM177" s="241" t="s">
        <v>2119</v>
      </c>
    </row>
    <row r="178" s="13" customFormat="1">
      <c r="A178" s="13"/>
      <c r="B178" s="243"/>
      <c r="C178" s="244"/>
      <c r="D178" s="245" t="s">
        <v>288</v>
      </c>
      <c r="E178" s="246" t="s">
        <v>44</v>
      </c>
      <c r="F178" s="247" t="s">
        <v>2120</v>
      </c>
      <c r="G178" s="244"/>
      <c r="H178" s="248">
        <v>168</v>
      </c>
      <c r="I178" s="249"/>
      <c r="J178" s="244"/>
      <c r="K178" s="244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91</v>
      </c>
      <c r="AV178" s="13" t="s">
        <v>91</v>
      </c>
      <c r="AW178" s="13" t="s">
        <v>42</v>
      </c>
      <c r="AX178" s="13" t="s">
        <v>89</v>
      </c>
      <c r="AY178" s="254" t="s">
        <v>280</v>
      </c>
    </row>
    <row r="179" s="2" customFormat="1" ht="24" customHeight="1">
      <c r="A179" s="41"/>
      <c r="B179" s="42"/>
      <c r="C179" s="230" t="s">
        <v>445</v>
      </c>
      <c r="D179" s="230" t="s">
        <v>282</v>
      </c>
      <c r="E179" s="231" t="s">
        <v>2121</v>
      </c>
      <c r="F179" s="232" t="s">
        <v>2122</v>
      </c>
      <c r="G179" s="233" t="s">
        <v>431</v>
      </c>
      <c r="H179" s="234">
        <v>168</v>
      </c>
      <c r="I179" s="235"/>
      <c r="J179" s="236">
        <f>ROUND(I179*H179,2)</f>
        <v>0</v>
      </c>
      <c r="K179" s="232" t="s">
        <v>285</v>
      </c>
      <c r="L179" s="47"/>
      <c r="M179" s="237" t="s">
        <v>44</v>
      </c>
      <c r="N179" s="238" t="s">
        <v>53</v>
      </c>
      <c r="O179" s="87"/>
      <c r="P179" s="239">
        <f>O179*H179</f>
        <v>0</v>
      </c>
      <c r="Q179" s="239">
        <v>0.00020000000000000001</v>
      </c>
      <c r="R179" s="239">
        <f>Q179*H179</f>
        <v>0.033600000000000005</v>
      </c>
      <c r="S179" s="239">
        <v>0</v>
      </c>
      <c r="T179" s="240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41" t="s">
        <v>286</v>
      </c>
      <c r="AT179" s="241" t="s">
        <v>282</v>
      </c>
      <c r="AU179" s="241" t="s">
        <v>91</v>
      </c>
      <c r="AY179" s="19" t="s">
        <v>280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9" t="s">
        <v>89</v>
      </c>
      <c r="BK179" s="242">
        <f>ROUND(I179*H179,2)</f>
        <v>0</v>
      </c>
      <c r="BL179" s="19" t="s">
        <v>286</v>
      </c>
      <c r="BM179" s="241" t="s">
        <v>2123</v>
      </c>
    </row>
    <row r="180" s="12" customFormat="1" ht="22.8" customHeight="1">
      <c r="A180" s="12"/>
      <c r="B180" s="214"/>
      <c r="C180" s="215"/>
      <c r="D180" s="216" t="s">
        <v>81</v>
      </c>
      <c r="E180" s="228" t="s">
        <v>701</v>
      </c>
      <c r="F180" s="228" t="s">
        <v>702</v>
      </c>
      <c r="G180" s="215"/>
      <c r="H180" s="215"/>
      <c r="I180" s="218"/>
      <c r="J180" s="229">
        <f>BK180</f>
        <v>0</v>
      </c>
      <c r="K180" s="215"/>
      <c r="L180" s="220"/>
      <c r="M180" s="221"/>
      <c r="N180" s="222"/>
      <c r="O180" s="222"/>
      <c r="P180" s="223">
        <f>P181</f>
        <v>0</v>
      </c>
      <c r="Q180" s="222"/>
      <c r="R180" s="223">
        <f>R181</f>
        <v>0</v>
      </c>
      <c r="S180" s="222"/>
      <c r="T180" s="224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5" t="s">
        <v>89</v>
      </c>
      <c r="AT180" s="226" t="s">
        <v>81</v>
      </c>
      <c r="AU180" s="226" t="s">
        <v>89</v>
      </c>
      <c r="AY180" s="225" t="s">
        <v>280</v>
      </c>
      <c r="BK180" s="227">
        <f>BK181</f>
        <v>0</v>
      </c>
    </row>
    <row r="181" s="2" customFormat="1" ht="48" customHeight="1">
      <c r="A181" s="41"/>
      <c r="B181" s="42"/>
      <c r="C181" s="230" t="s">
        <v>449</v>
      </c>
      <c r="D181" s="230" t="s">
        <v>282</v>
      </c>
      <c r="E181" s="231" t="s">
        <v>704</v>
      </c>
      <c r="F181" s="232" t="s">
        <v>705</v>
      </c>
      <c r="G181" s="233" t="s">
        <v>319</v>
      </c>
      <c r="H181" s="234">
        <v>30.751999999999999</v>
      </c>
      <c r="I181" s="235"/>
      <c r="J181" s="236">
        <f>ROUND(I181*H181,2)</f>
        <v>0</v>
      </c>
      <c r="K181" s="232" t="s">
        <v>285</v>
      </c>
      <c r="L181" s="47"/>
      <c r="M181" s="237" t="s">
        <v>44</v>
      </c>
      <c r="N181" s="238" t="s">
        <v>53</v>
      </c>
      <c r="O181" s="87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41" t="s">
        <v>286</v>
      </c>
      <c r="AT181" s="241" t="s">
        <v>282</v>
      </c>
      <c r="AU181" s="241" t="s">
        <v>91</v>
      </c>
      <c r="AY181" s="19" t="s">
        <v>280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9" t="s">
        <v>89</v>
      </c>
      <c r="BK181" s="242">
        <f>ROUND(I181*H181,2)</f>
        <v>0</v>
      </c>
      <c r="BL181" s="19" t="s">
        <v>286</v>
      </c>
      <c r="BM181" s="241" t="s">
        <v>2124</v>
      </c>
    </row>
    <row r="182" s="12" customFormat="1" ht="25.92" customHeight="1">
      <c r="A182" s="12"/>
      <c r="B182" s="214"/>
      <c r="C182" s="215"/>
      <c r="D182" s="216" t="s">
        <v>81</v>
      </c>
      <c r="E182" s="217" t="s">
        <v>707</v>
      </c>
      <c r="F182" s="217" t="s">
        <v>708</v>
      </c>
      <c r="G182" s="215"/>
      <c r="H182" s="215"/>
      <c r="I182" s="218"/>
      <c r="J182" s="219">
        <f>BK182</f>
        <v>0</v>
      </c>
      <c r="K182" s="215"/>
      <c r="L182" s="220"/>
      <c r="M182" s="221"/>
      <c r="N182" s="222"/>
      <c r="O182" s="222"/>
      <c r="P182" s="223">
        <f>P183+P196</f>
        <v>0</v>
      </c>
      <c r="Q182" s="222"/>
      <c r="R182" s="223">
        <f>R183+R196</f>
        <v>1.1295999999999997</v>
      </c>
      <c r="S182" s="222"/>
      <c r="T182" s="224">
        <f>T183+T196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5" t="s">
        <v>91</v>
      </c>
      <c r="AT182" s="226" t="s">
        <v>81</v>
      </c>
      <c r="AU182" s="226" t="s">
        <v>82</v>
      </c>
      <c r="AY182" s="225" t="s">
        <v>280</v>
      </c>
      <c r="BK182" s="227">
        <f>BK183+BK196</f>
        <v>0</v>
      </c>
    </row>
    <row r="183" s="12" customFormat="1" ht="22.8" customHeight="1">
      <c r="A183" s="12"/>
      <c r="B183" s="214"/>
      <c r="C183" s="215"/>
      <c r="D183" s="216" t="s">
        <v>81</v>
      </c>
      <c r="E183" s="228" t="s">
        <v>1130</v>
      </c>
      <c r="F183" s="228" t="s">
        <v>1131</v>
      </c>
      <c r="G183" s="215"/>
      <c r="H183" s="215"/>
      <c r="I183" s="218"/>
      <c r="J183" s="229">
        <f>BK183</f>
        <v>0</v>
      </c>
      <c r="K183" s="215"/>
      <c r="L183" s="220"/>
      <c r="M183" s="221"/>
      <c r="N183" s="222"/>
      <c r="O183" s="222"/>
      <c r="P183" s="223">
        <f>SUM(P184:P195)</f>
        <v>0</v>
      </c>
      <c r="Q183" s="222"/>
      <c r="R183" s="223">
        <f>SUM(R184:R195)</f>
        <v>1.1203599999999998</v>
      </c>
      <c r="S183" s="222"/>
      <c r="T183" s="224">
        <f>SUM(T184:T195)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5" t="s">
        <v>91</v>
      </c>
      <c r="AT183" s="226" t="s">
        <v>81</v>
      </c>
      <c r="AU183" s="226" t="s">
        <v>89</v>
      </c>
      <c r="AY183" s="225" t="s">
        <v>280</v>
      </c>
      <c r="BK183" s="227">
        <f>SUM(BK184:BK195)</f>
        <v>0</v>
      </c>
    </row>
    <row r="184" s="2" customFormat="1" ht="24" customHeight="1">
      <c r="A184" s="41"/>
      <c r="B184" s="42"/>
      <c r="C184" s="230" t="s">
        <v>455</v>
      </c>
      <c r="D184" s="230" t="s">
        <v>282</v>
      </c>
      <c r="E184" s="231" t="s">
        <v>2125</v>
      </c>
      <c r="F184" s="232" t="s">
        <v>2126</v>
      </c>
      <c r="G184" s="233" t="s">
        <v>201</v>
      </c>
      <c r="H184" s="234">
        <v>32</v>
      </c>
      <c r="I184" s="235"/>
      <c r="J184" s="236">
        <f>ROUND(I184*H184,2)</f>
        <v>0</v>
      </c>
      <c r="K184" s="232" t="s">
        <v>285</v>
      </c>
      <c r="L184" s="47"/>
      <c r="M184" s="237" t="s">
        <v>44</v>
      </c>
      <c r="N184" s="238" t="s">
        <v>53</v>
      </c>
      <c r="O184" s="87"/>
      <c r="P184" s="239">
        <f>O184*H184</f>
        <v>0</v>
      </c>
      <c r="Q184" s="239">
        <v>6.0000000000000002E-05</v>
      </c>
      <c r="R184" s="239">
        <f>Q184*H184</f>
        <v>0.0019200000000000001</v>
      </c>
      <c r="S184" s="239">
        <v>0</v>
      </c>
      <c r="T184" s="24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41" t="s">
        <v>374</v>
      </c>
      <c r="AT184" s="241" t="s">
        <v>282</v>
      </c>
      <c r="AU184" s="241" t="s">
        <v>91</v>
      </c>
      <c r="AY184" s="19" t="s">
        <v>280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9" t="s">
        <v>89</v>
      </c>
      <c r="BK184" s="242">
        <f>ROUND(I184*H184,2)</f>
        <v>0</v>
      </c>
      <c r="BL184" s="19" t="s">
        <v>374</v>
      </c>
      <c r="BM184" s="241" t="s">
        <v>2127</v>
      </c>
    </row>
    <row r="185" s="2" customFormat="1">
      <c r="A185" s="41"/>
      <c r="B185" s="42"/>
      <c r="C185" s="43"/>
      <c r="D185" s="245" t="s">
        <v>360</v>
      </c>
      <c r="E185" s="43"/>
      <c r="F185" s="276" t="s">
        <v>2128</v>
      </c>
      <c r="G185" s="43"/>
      <c r="H185" s="43"/>
      <c r="I185" s="150"/>
      <c r="J185" s="43"/>
      <c r="K185" s="43"/>
      <c r="L185" s="47"/>
      <c r="M185" s="277"/>
      <c r="N185" s="278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360</v>
      </c>
      <c r="AU185" s="19" t="s">
        <v>91</v>
      </c>
    </row>
    <row r="186" s="13" customFormat="1">
      <c r="A186" s="13"/>
      <c r="B186" s="243"/>
      <c r="C186" s="244"/>
      <c r="D186" s="245" t="s">
        <v>288</v>
      </c>
      <c r="E186" s="246" t="s">
        <v>44</v>
      </c>
      <c r="F186" s="247" t="s">
        <v>2129</v>
      </c>
      <c r="G186" s="244"/>
      <c r="H186" s="248">
        <v>32</v>
      </c>
      <c r="I186" s="249"/>
      <c r="J186" s="244"/>
      <c r="K186" s="244"/>
      <c r="L186" s="250"/>
      <c r="M186" s="251"/>
      <c r="N186" s="252"/>
      <c r="O186" s="252"/>
      <c r="P186" s="252"/>
      <c r="Q186" s="252"/>
      <c r="R186" s="252"/>
      <c r="S186" s="252"/>
      <c r="T186" s="25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4" t="s">
        <v>288</v>
      </c>
      <c r="AU186" s="254" t="s">
        <v>91</v>
      </c>
      <c r="AV186" s="13" t="s">
        <v>91</v>
      </c>
      <c r="AW186" s="13" t="s">
        <v>42</v>
      </c>
      <c r="AX186" s="13" t="s">
        <v>89</v>
      </c>
      <c r="AY186" s="254" t="s">
        <v>280</v>
      </c>
    </row>
    <row r="187" s="2" customFormat="1" ht="16.5" customHeight="1">
      <c r="A187" s="41"/>
      <c r="B187" s="42"/>
      <c r="C187" s="266" t="s">
        <v>461</v>
      </c>
      <c r="D187" s="266" t="s">
        <v>329</v>
      </c>
      <c r="E187" s="267" t="s">
        <v>2130</v>
      </c>
      <c r="F187" s="268" t="s">
        <v>2131</v>
      </c>
      <c r="G187" s="269" t="s">
        <v>201</v>
      </c>
      <c r="H187" s="270">
        <v>32</v>
      </c>
      <c r="I187" s="271"/>
      <c r="J187" s="272">
        <f>ROUND(I187*H187,2)</f>
        <v>0</v>
      </c>
      <c r="K187" s="268" t="s">
        <v>44</v>
      </c>
      <c r="L187" s="273"/>
      <c r="M187" s="274" t="s">
        <v>44</v>
      </c>
      <c r="N187" s="275" t="s">
        <v>53</v>
      </c>
      <c r="O187" s="87"/>
      <c r="P187" s="239">
        <f>O187*H187</f>
        <v>0</v>
      </c>
      <c r="Q187" s="239">
        <v>0.0011999999999999999</v>
      </c>
      <c r="R187" s="239">
        <f>Q187*H187</f>
        <v>0.038399999999999997</v>
      </c>
      <c r="S187" s="239">
        <v>0</v>
      </c>
      <c r="T187" s="240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41" t="s">
        <v>455</v>
      </c>
      <c r="AT187" s="241" t="s">
        <v>329</v>
      </c>
      <c r="AU187" s="241" t="s">
        <v>91</v>
      </c>
      <c r="AY187" s="19" t="s">
        <v>280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9" t="s">
        <v>89</v>
      </c>
      <c r="BK187" s="242">
        <f>ROUND(I187*H187,2)</f>
        <v>0</v>
      </c>
      <c r="BL187" s="19" t="s">
        <v>374</v>
      </c>
      <c r="BM187" s="241" t="s">
        <v>2132</v>
      </c>
    </row>
    <row r="188" s="2" customFormat="1" ht="24" customHeight="1">
      <c r="A188" s="41"/>
      <c r="B188" s="42"/>
      <c r="C188" s="230" t="s">
        <v>466</v>
      </c>
      <c r="D188" s="230" t="s">
        <v>282</v>
      </c>
      <c r="E188" s="231" t="s">
        <v>2133</v>
      </c>
      <c r="F188" s="232" t="s">
        <v>2134</v>
      </c>
      <c r="G188" s="233" t="s">
        <v>1178</v>
      </c>
      <c r="H188" s="234">
        <v>306.69999999999999</v>
      </c>
      <c r="I188" s="235"/>
      <c r="J188" s="236">
        <f>ROUND(I188*H188,2)</f>
        <v>0</v>
      </c>
      <c r="K188" s="232" t="s">
        <v>285</v>
      </c>
      <c r="L188" s="47"/>
      <c r="M188" s="237" t="s">
        <v>44</v>
      </c>
      <c r="N188" s="238" t="s">
        <v>53</v>
      </c>
      <c r="O188" s="87"/>
      <c r="P188" s="239">
        <f>O188*H188</f>
        <v>0</v>
      </c>
      <c r="Q188" s="239">
        <v>6.0000000000000002E-05</v>
      </c>
      <c r="R188" s="239">
        <f>Q188*H188</f>
        <v>0.018401999999999998</v>
      </c>
      <c r="S188" s="239">
        <v>0</v>
      </c>
      <c r="T188" s="240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41" t="s">
        <v>374</v>
      </c>
      <c r="AT188" s="241" t="s">
        <v>282</v>
      </c>
      <c r="AU188" s="241" t="s">
        <v>91</v>
      </c>
      <c r="AY188" s="19" t="s">
        <v>280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9" t="s">
        <v>89</v>
      </c>
      <c r="BK188" s="242">
        <f>ROUND(I188*H188,2)</f>
        <v>0</v>
      </c>
      <c r="BL188" s="19" t="s">
        <v>374</v>
      </c>
      <c r="BM188" s="241" t="s">
        <v>2135</v>
      </c>
    </row>
    <row r="189" s="13" customFormat="1">
      <c r="A189" s="13"/>
      <c r="B189" s="243"/>
      <c r="C189" s="244"/>
      <c r="D189" s="245" t="s">
        <v>288</v>
      </c>
      <c r="E189" s="246" t="s">
        <v>44</v>
      </c>
      <c r="F189" s="247" t="s">
        <v>2136</v>
      </c>
      <c r="G189" s="244"/>
      <c r="H189" s="248">
        <v>306.69999999999999</v>
      </c>
      <c r="I189" s="249"/>
      <c r="J189" s="244"/>
      <c r="K189" s="244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288</v>
      </c>
      <c r="AU189" s="254" t="s">
        <v>91</v>
      </c>
      <c r="AV189" s="13" t="s">
        <v>91</v>
      </c>
      <c r="AW189" s="13" t="s">
        <v>42</v>
      </c>
      <c r="AX189" s="13" t="s">
        <v>89</v>
      </c>
      <c r="AY189" s="254" t="s">
        <v>280</v>
      </c>
    </row>
    <row r="190" s="2" customFormat="1" ht="24" customHeight="1">
      <c r="A190" s="41"/>
      <c r="B190" s="42"/>
      <c r="C190" s="230" t="s">
        <v>471</v>
      </c>
      <c r="D190" s="230" t="s">
        <v>282</v>
      </c>
      <c r="E190" s="231" t="s">
        <v>2137</v>
      </c>
      <c r="F190" s="232" t="s">
        <v>2138</v>
      </c>
      <c r="G190" s="233" t="s">
        <v>1178</v>
      </c>
      <c r="H190" s="234">
        <v>477.30000000000001</v>
      </c>
      <c r="I190" s="235"/>
      <c r="J190" s="236">
        <f>ROUND(I190*H190,2)</f>
        <v>0</v>
      </c>
      <c r="K190" s="232" t="s">
        <v>285</v>
      </c>
      <c r="L190" s="47"/>
      <c r="M190" s="237" t="s">
        <v>44</v>
      </c>
      <c r="N190" s="238" t="s">
        <v>53</v>
      </c>
      <c r="O190" s="87"/>
      <c r="P190" s="239">
        <f>O190*H190</f>
        <v>0</v>
      </c>
      <c r="Q190" s="239">
        <v>6.0000000000000002E-05</v>
      </c>
      <c r="R190" s="239">
        <f>Q190*H190</f>
        <v>0.028638</v>
      </c>
      <c r="S190" s="239">
        <v>0</v>
      </c>
      <c r="T190" s="240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41" t="s">
        <v>374</v>
      </c>
      <c r="AT190" s="241" t="s">
        <v>282</v>
      </c>
      <c r="AU190" s="241" t="s">
        <v>91</v>
      </c>
      <c r="AY190" s="19" t="s">
        <v>280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9" t="s">
        <v>89</v>
      </c>
      <c r="BK190" s="242">
        <f>ROUND(I190*H190,2)</f>
        <v>0</v>
      </c>
      <c r="BL190" s="19" t="s">
        <v>374</v>
      </c>
      <c r="BM190" s="241" t="s">
        <v>2139</v>
      </c>
    </row>
    <row r="191" s="13" customFormat="1">
      <c r="A191" s="13"/>
      <c r="B191" s="243"/>
      <c r="C191" s="244"/>
      <c r="D191" s="245" t="s">
        <v>288</v>
      </c>
      <c r="E191" s="246" t="s">
        <v>44</v>
      </c>
      <c r="F191" s="247" t="s">
        <v>2140</v>
      </c>
      <c r="G191" s="244"/>
      <c r="H191" s="248">
        <v>477.30000000000001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288</v>
      </c>
      <c r="AU191" s="254" t="s">
        <v>91</v>
      </c>
      <c r="AV191" s="13" t="s">
        <v>91</v>
      </c>
      <c r="AW191" s="13" t="s">
        <v>42</v>
      </c>
      <c r="AX191" s="13" t="s">
        <v>89</v>
      </c>
      <c r="AY191" s="254" t="s">
        <v>280</v>
      </c>
    </row>
    <row r="192" s="2" customFormat="1" ht="24" customHeight="1">
      <c r="A192" s="41"/>
      <c r="B192" s="42"/>
      <c r="C192" s="266" t="s">
        <v>478</v>
      </c>
      <c r="D192" s="266" t="s">
        <v>329</v>
      </c>
      <c r="E192" s="267" t="s">
        <v>1187</v>
      </c>
      <c r="F192" s="268" t="s">
        <v>1188</v>
      </c>
      <c r="G192" s="269" t="s">
        <v>319</v>
      </c>
      <c r="H192" s="270">
        <v>1.0329999999999999</v>
      </c>
      <c r="I192" s="271"/>
      <c r="J192" s="272">
        <f>ROUND(I192*H192,2)</f>
        <v>0</v>
      </c>
      <c r="K192" s="268" t="s">
        <v>285</v>
      </c>
      <c r="L192" s="273"/>
      <c r="M192" s="274" t="s">
        <v>44</v>
      </c>
      <c r="N192" s="275" t="s">
        <v>53</v>
      </c>
      <c r="O192" s="87"/>
      <c r="P192" s="239">
        <f>O192*H192</f>
        <v>0</v>
      </c>
      <c r="Q192" s="239">
        <v>1</v>
      </c>
      <c r="R192" s="239">
        <f>Q192*H192</f>
        <v>1.0329999999999999</v>
      </c>
      <c r="S192" s="239">
        <v>0</v>
      </c>
      <c r="T192" s="240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41" t="s">
        <v>455</v>
      </c>
      <c r="AT192" s="241" t="s">
        <v>329</v>
      </c>
      <c r="AU192" s="241" t="s">
        <v>91</v>
      </c>
      <c r="AY192" s="19" t="s">
        <v>280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9" t="s">
        <v>89</v>
      </c>
      <c r="BK192" s="242">
        <f>ROUND(I192*H192,2)</f>
        <v>0</v>
      </c>
      <c r="BL192" s="19" t="s">
        <v>374</v>
      </c>
      <c r="BM192" s="241" t="s">
        <v>2141</v>
      </c>
    </row>
    <row r="193" s="15" customFormat="1">
      <c r="A193" s="15"/>
      <c r="B193" s="279"/>
      <c r="C193" s="280"/>
      <c r="D193" s="245" t="s">
        <v>288</v>
      </c>
      <c r="E193" s="281" t="s">
        <v>44</v>
      </c>
      <c r="F193" s="282" t="s">
        <v>1190</v>
      </c>
      <c r="G193" s="280"/>
      <c r="H193" s="281" t="s">
        <v>44</v>
      </c>
      <c r="I193" s="283"/>
      <c r="J193" s="280"/>
      <c r="K193" s="280"/>
      <c r="L193" s="284"/>
      <c r="M193" s="285"/>
      <c r="N193" s="286"/>
      <c r="O193" s="286"/>
      <c r="P193" s="286"/>
      <c r="Q193" s="286"/>
      <c r="R193" s="286"/>
      <c r="S193" s="286"/>
      <c r="T193" s="28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8" t="s">
        <v>288</v>
      </c>
      <c r="AU193" s="288" t="s">
        <v>91</v>
      </c>
      <c r="AV193" s="15" t="s">
        <v>89</v>
      </c>
      <c r="AW193" s="15" t="s">
        <v>42</v>
      </c>
      <c r="AX193" s="15" t="s">
        <v>82</v>
      </c>
      <c r="AY193" s="288" t="s">
        <v>280</v>
      </c>
    </row>
    <row r="194" s="13" customFormat="1">
      <c r="A194" s="13"/>
      <c r="B194" s="243"/>
      <c r="C194" s="244"/>
      <c r="D194" s="245" t="s">
        <v>288</v>
      </c>
      <c r="E194" s="246" t="s">
        <v>44</v>
      </c>
      <c r="F194" s="247" t="s">
        <v>2142</v>
      </c>
      <c r="G194" s="244"/>
      <c r="H194" s="248">
        <v>1.0329999999999999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288</v>
      </c>
      <c r="AU194" s="254" t="s">
        <v>91</v>
      </c>
      <c r="AV194" s="13" t="s">
        <v>91</v>
      </c>
      <c r="AW194" s="13" t="s">
        <v>42</v>
      </c>
      <c r="AX194" s="13" t="s">
        <v>89</v>
      </c>
      <c r="AY194" s="254" t="s">
        <v>280</v>
      </c>
    </row>
    <row r="195" s="2" customFormat="1" ht="36" customHeight="1">
      <c r="A195" s="41"/>
      <c r="B195" s="42"/>
      <c r="C195" s="230" t="s">
        <v>484</v>
      </c>
      <c r="D195" s="230" t="s">
        <v>282</v>
      </c>
      <c r="E195" s="231" t="s">
        <v>1194</v>
      </c>
      <c r="F195" s="232" t="s">
        <v>1195</v>
      </c>
      <c r="G195" s="233" t="s">
        <v>763</v>
      </c>
      <c r="H195" s="300"/>
      <c r="I195" s="235"/>
      <c r="J195" s="236">
        <f>ROUND(I195*H195,2)</f>
        <v>0</v>
      </c>
      <c r="K195" s="232" t="s">
        <v>285</v>
      </c>
      <c r="L195" s="47"/>
      <c r="M195" s="237" t="s">
        <v>44</v>
      </c>
      <c r="N195" s="238" t="s">
        <v>53</v>
      </c>
      <c r="O195" s="87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41" t="s">
        <v>374</v>
      </c>
      <c r="AT195" s="241" t="s">
        <v>282</v>
      </c>
      <c r="AU195" s="241" t="s">
        <v>91</v>
      </c>
      <c r="AY195" s="19" t="s">
        <v>280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9" t="s">
        <v>89</v>
      </c>
      <c r="BK195" s="242">
        <f>ROUND(I195*H195,2)</f>
        <v>0</v>
      </c>
      <c r="BL195" s="19" t="s">
        <v>374</v>
      </c>
      <c r="BM195" s="241" t="s">
        <v>2143</v>
      </c>
    </row>
    <row r="196" s="12" customFormat="1" ht="22.8" customHeight="1">
      <c r="A196" s="12"/>
      <c r="B196" s="214"/>
      <c r="C196" s="215"/>
      <c r="D196" s="216" t="s">
        <v>81</v>
      </c>
      <c r="E196" s="228" t="s">
        <v>1366</v>
      </c>
      <c r="F196" s="228" t="s">
        <v>1367</v>
      </c>
      <c r="G196" s="215"/>
      <c r="H196" s="215"/>
      <c r="I196" s="218"/>
      <c r="J196" s="229">
        <f>BK196</f>
        <v>0</v>
      </c>
      <c r="K196" s="215"/>
      <c r="L196" s="220"/>
      <c r="M196" s="221"/>
      <c r="N196" s="222"/>
      <c r="O196" s="222"/>
      <c r="P196" s="223">
        <f>SUM(P197:P208)</f>
        <v>0</v>
      </c>
      <c r="Q196" s="222"/>
      <c r="R196" s="223">
        <f>SUM(R197:R208)</f>
        <v>0.0092399999999999999</v>
      </c>
      <c r="S196" s="222"/>
      <c r="T196" s="224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5" t="s">
        <v>91</v>
      </c>
      <c r="AT196" s="226" t="s">
        <v>81</v>
      </c>
      <c r="AU196" s="226" t="s">
        <v>89</v>
      </c>
      <c r="AY196" s="225" t="s">
        <v>280</v>
      </c>
      <c r="BK196" s="227">
        <f>SUM(BK197:BK208)</f>
        <v>0</v>
      </c>
    </row>
    <row r="197" s="2" customFormat="1" ht="36" customHeight="1">
      <c r="A197" s="41"/>
      <c r="B197" s="42"/>
      <c r="C197" s="230" t="s">
        <v>489</v>
      </c>
      <c r="D197" s="230" t="s">
        <v>282</v>
      </c>
      <c r="E197" s="231" t="s">
        <v>1369</v>
      </c>
      <c r="F197" s="232" t="s">
        <v>1370</v>
      </c>
      <c r="G197" s="233" t="s">
        <v>201</v>
      </c>
      <c r="H197" s="234">
        <v>23.100000000000001</v>
      </c>
      <c r="I197" s="235"/>
      <c r="J197" s="236">
        <f>ROUND(I197*H197,2)</f>
        <v>0</v>
      </c>
      <c r="K197" s="232" t="s">
        <v>285</v>
      </c>
      <c r="L197" s="47"/>
      <c r="M197" s="237" t="s">
        <v>44</v>
      </c>
      <c r="N197" s="238" t="s">
        <v>53</v>
      </c>
      <c r="O197" s="87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374</v>
      </c>
      <c r="AT197" s="241" t="s">
        <v>282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374</v>
      </c>
      <c r="BM197" s="241" t="s">
        <v>2144</v>
      </c>
    </row>
    <row r="198" s="13" customFormat="1">
      <c r="A198" s="13"/>
      <c r="B198" s="243"/>
      <c r="C198" s="244"/>
      <c r="D198" s="245" t="s">
        <v>288</v>
      </c>
      <c r="E198" s="246" t="s">
        <v>44</v>
      </c>
      <c r="F198" s="247" t="s">
        <v>2145</v>
      </c>
      <c r="G198" s="244"/>
      <c r="H198" s="248">
        <v>10.5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91</v>
      </c>
      <c r="AV198" s="13" t="s">
        <v>91</v>
      </c>
      <c r="AW198" s="13" t="s">
        <v>42</v>
      </c>
      <c r="AX198" s="13" t="s">
        <v>82</v>
      </c>
      <c r="AY198" s="254" t="s">
        <v>280</v>
      </c>
    </row>
    <row r="199" s="13" customFormat="1">
      <c r="A199" s="13"/>
      <c r="B199" s="243"/>
      <c r="C199" s="244"/>
      <c r="D199" s="245" t="s">
        <v>288</v>
      </c>
      <c r="E199" s="246" t="s">
        <v>44</v>
      </c>
      <c r="F199" s="247" t="s">
        <v>2146</v>
      </c>
      <c r="G199" s="244"/>
      <c r="H199" s="248">
        <v>12</v>
      </c>
      <c r="I199" s="249"/>
      <c r="J199" s="244"/>
      <c r="K199" s="244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91</v>
      </c>
      <c r="AV199" s="13" t="s">
        <v>91</v>
      </c>
      <c r="AW199" s="13" t="s">
        <v>42</v>
      </c>
      <c r="AX199" s="13" t="s">
        <v>82</v>
      </c>
      <c r="AY199" s="254" t="s">
        <v>280</v>
      </c>
    </row>
    <row r="200" s="13" customFormat="1">
      <c r="A200" s="13"/>
      <c r="B200" s="243"/>
      <c r="C200" s="244"/>
      <c r="D200" s="245" t="s">
        <v>288</v>
      </c>
      <c r="E200" s="246" t="s">
        <v>44</v>
      </c>
      <c r="F200" s="247" t="s">
        <v>2147</v>
      </c>
      <c r="G200" s="244"/>
      <c r="H200" s="248">
        <v>0.59999999999999998</v>
      </c>
      <c r="I200" s="249"/>
      <c r="J200" s="244"/>
      <c r="K200" s="244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288</v>
      </c>
      <c r="AU200" s="254" t="s">
        <v>91</v>
      </c>
      <c r="AV200" s="13" t="s">
        <v>91</v>
      </c>
      <c r="AW200" s="13" t="s">
        <v>42</v>
      </c>
      <c r="AX200" s="13" t="s">
        <v>82</v>
      </c>
      <c r="AY200" s="254" t="s">
        <v>280</v>
      </c>
    </row>
    <row r="201" s="14" customFormat="1">
      <c r="A201" s="14"/>
      <c r="B201" s="255"/>
      <c r="C201" s="256"/>
      <c r="D201" s="245" t="s">
        <v>288</v>
      </c>
      <c r="E201" s="257" t="s">
        <v>44</v>
      </c>
      <c r="F201" s="258" t="s">
        <v>292</v>
      </c>
      <c r="G201" s="256"/>
      <c r="H201" s="259">
        <v>23.100000000000001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288</v>
      </c>
      <c r="AU201" s="265" t="s">
        <v>91</v>
      </c>
      <c r="AV201" s="14" t="s">
        <v>286</v>
      </c>
      <c r="AW201" s="14" t="s">
        <v>42</v>
      </c>
      <c r="AX201" s="14" t="s">
        <v>89</v>
      </c>
      <c r="AY201" s="265" t="s">
        <v>280</v>
      </c>
    </row>
    <row r="202" s="2" customFormat="1" ht="24" customHeight="1">
      <c r="A202" s="41"/>
      <c r="B202" s="42"/>
      <c r="C202" s="230" t="s">
        <v>493</v>
      </c>
      <c r="D202" s="230" t="s">
        <v>282</v>
      </c>
      <c r="E202" s="231" t="s">
        <v>1380</v>
      </c>
      <c r="F202" s="232" t="s">
        <v>1381</v>
      </c>
      <c r="G202" s="233" t="s">
        <v>201</v>
      </c>
      <c r="H202" s="234">
        <v>23.100000000000001</v>
      </c>
      <c r="I202" s="235"/>
      <c r="J202" s="236">
        <f>ROUND(I202*H202,2)</f>
        <v>0</v>
      </c>
      <c r="K202" s="232" t="s">
        <v>285</v>
      </c>
      <c r="L202" s="47"/>
      <c r="M202" s="237" t="s">
        <v>44</v>
      </c>
      <c r="N202" s="238" t="s">
        <v>53</v>
      </c>
      <c r="O202" s="87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41" t="s">
        <v>374</v>
      </c>
      <c r="AT202" s="241" t="s">
        <v>282</v>
      </c>
      <c r="AU202" s="241" t="s">
        <v>91</v>
      </c>
      <c r="AY202" s="19" t="s">
        <v>280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89</v>
      </c>
      <c r="BK202" s="242">
        <f>ROUND(I202*H202,2)</f>
        <v>0</v>
      </c>
      <c r="BL202" s="19" t="s">
        <v>374</v>
      </c>
      <c r="BM202" s="241" t="s">
        <v>2148</v>
      </c>
    </row>
    <row r="203" s="2" customFormat="1" ht="24" customHeight="1">
      <c r="A203" s="41"/>
      <c r="B203" s="42"/>
      <c r="C203" s="266" t="s">
        <v>497</v>
      </c>
      <c r="D203" s="266" t="s">
        <v>329</v>
      </c>
      <c r="E203" s="267" t="s">
        <v>1384</v>
      </c>
      <c r="F203" s="268" t="s">
        <v>1385</v>
      </c>
      <c r="G203" s="269" t="s">
        <v>1178</v>
      </c>
      <c r="H203" s="270">
        <v>4.6200000000000001</v>
      </c>
      <c r="I203" s="271"/>
      <c r="J203" s="272">
        <f>ROUND(I203*H203,2)</f>
        <v>0</v>
      </c>
      <c r="K203" s="268" t="s">
        <v>285</v>
      </c>
      <c r="L203" s="273"/>
      <c r="M203" s="274" t="s">
        <v>44</v>
      </c>
      <c r="N203" s="275" t="s">
        <v>53</v>
      </c>
      <c r="O203" s="87"/>
      <c r="P203" s="239">
        <f>O203*H203</f>
        <v>0</v>
      </c>
      <c r="Q203" s="239">
        <v>0.001</v>
      </c>
      <c r="R203" s="239">
        <f>Q203*H203</f>
        <v>0.00462</v>
      </c>
      <c r="S203" s="239">
        <v>0</v>
      </c>
      <c r="T203" s="240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41" t="s">
        <v>455</v>
      </c>
      <c r="AT203" s="241" t="s">
        <v>329</v>
      </c>
      <c r="AU203" s="241" t="s">
        <v>91</v>
      </c>
      <c r="AY203" s="19" t="s">
        <v>280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9" t="s">
        <v>89</v>
      </c>
      <c r="BK203" s="242">
        <f>ROUND(I203*H203,2)</f>
        <v>0</v>
      </c>
      <c r="BL203" s="19" t="s">
        <v>374</v>
      </c>
      <c r="BM203" s="241" t="s">
        <v>2149</v>
      </c>
    </row>
    <row r="204" s="13" customFormat="1">
      <c r="A204" s="13"/>
      <c r="B204" s="243"/>
      <c r="C204" s="244"/>
      <c r="D204" s="245" t="s">
        <v>288</v>
      </c>
      <c r="E204" s="244"/>
      <c r="F204" s="247" t="s">
        <v>2150</v>
      </c>
      <c r="G204" s="244"/>
      <c r="H204" s="248">
        <v>4.6200000000000001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288</v>
      </c>
      <c r="AU204" s="254" t="s">
        <v>91</v>
      </c>
      <c r="AV204" s="13" t="s">
        <v>91</v>
      </c>
      <c r="AW204" s="13" t="s">
        <v>4</v>
      </c>
      <c r="AX204" s="13" t="s">
        <v>89</v>
      </c>
      <c r="AY204" s="254" t="s">
        <v>280</v>
      </c>
    </row>
    <row r="205" s="2" customFormat="1" ht="24" customHeight="1">
      <c r="A205" s="41"/>
      <c r="B205" s="42"/>
      <c r="C205" s="230" t="s">
        <v>501</v>
      </c>
      <c r="D205" s="230" t="s">
        <v>282</v>
      </c>
      <c r="E205" s="231" t="s">
        <v>1389</v>
      </c>
      <c r="F205" s="232" t="s">
        <v>1390</v>
      </c>
      <c r="G205" s="233" t="s">
        <v>201</v>
      </c>
      <c r="H205" s="234">
        <v>46.200000000000003</v>
      </c>
      <c r="I205" s="235"/>
      <c r="J205" s="236">
        <f>ROUND(I205*H205,2)</f>
        <v>0</v>
      </c>
      <c r="K205" s="232" t="s">
        <v>285</v>
      </c>
      <c r="L205" s="47"/>
      <c r="M205" s="237" t="s">
        <v>44</v>
      </c>
      <c r="N205" s="238" t="s">
        <v>53</v>
      </c>
      <c r="O205" s="87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41" t="s">
        <v>374</v>
      </c>
      <c r="AT205" s="241" t="s">
        <v>282</v>
      </c>
      <c r="AU205" s="241" t="s">
        <v>91</v>
      </c>
      <c r="AY205" s="19" t="s">
        <v>280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9" t="s">
        <v>89</v>
      </c>
      <c r="BK205" s="242">
        <f>ROUND(I205*H205,2)</f>
        <v>0</v>
      </c>
      <c r="BL205" s="19" t="s">
        <v>374</v>
      </c>
      <c r="BM205" s="241" t="s">
        <v>2151</v>
      </c>
    </row>
    <row r="206" s="13" customFormat="1">
      <c r="A206" s="13"/>
      <c r="B206" s="243"/>
      <c r="C206" s="244"/>
      <c r="D206" s="245" t="s">
        <v>288</v>
      </c>
      <c r="E206" s="246" t="s">
        <v>44</v>
      </c>
      <c r="F206" s="247" t="s">
        <v>2152</v>
      </c>
      <c r="G206" s="244"/>
      <c r="H206" s="248">
        <v>46.200000000000003</v>
      </c>
      <c r="I206" s="249"/>
      <c r="J206" s="244"/>
      <c r="K206" s="244"/>
      <c r="L206" s="250"/>
      <c r="M206" s="251"/>
      <c r="N206" s="252"/>
      <c r="O206" s="252"/>
      <c r="P206" s="252"/>
      <c r="Q206" s="252"/>
      <c r="R206" s="252"/>
      <c r="S206" s="252"/>
      <c r="T206" s="25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4" t="s">
        <v>288</v>
      </c>
      <c r="AU206" s="254" t="s">
        <v>91</v>
      </c>
      <c r="AV206" s="13" t="s">
        <v>91</v>
      </c>
      <c r="AW206" s="13" t="s">
        <v>42</v>
      </c>
      <c r="AX206" s="13" t="s">
        <v>89</v>
      </c>
      <c r="AY206" s="254" t="s">
        <v>280</v>
      </c>
    </row>
    <row r="207" s="2" customFormat="1" ht="24" customHeight="1">
      <c r="A207" s="41"/>
      <c r="B207" s="42"/>
      <c r="C207" s="266" t="s">
        <v>508</v>
      </c>
      <c r="D207" s="266" t="s">
        <v>329</v>
      </c>
      <c r="E207" s="267" t="s">
        <v>1394</v>
      </c>
      <c r="F207" s="268" t="s">
        <v>1395</v>
      </c>
      <c r="G207" s="269" t="s">
        <v>1178</v>
      </c>
      <c r="H207" s="270">
        <v>4.6200000000000001</v>
      </c>
      <c r="I207" s="271"/>
      <c r="J207" s="272">
        <f>ROUND(I207*H207,2)</f>
        <v>0</v>
      </c>
      <c r="K207" s="268" t="s">
        <v>285</v>
      </c>
      <c r="L207" s="273"/>
      <c r="M207" s="274" t="s">
        <v>44</v>
      </c>
      <c r="N207" s="275" t="s">
        <v>53</v>
      </c>
      <c r="O207" s="87"/>
      <c r="P207" s="239">
        <f>O207*H207</f>
        <v>0</v>
      </c>
      <c r="Q207" s="239">
        <v>0.001</v>
      </c>
      <c r="R207" s="239">
        <f>Q207*H207</f>
        <v>0.00462</v>
      </c>
      <c r="S207" s="239">
        <v>0</v>
      </c>
      <c r="T207" s="240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41" t="s">
        <v>455</v>
      </c>
      <c r="AT207" s="241" t="s">
        <v>329</v>
      </c>
      <c r="AU207" s="241" t="s">
        <v>91</v>
      </c>
      <c r="AY207" s="19" t="s">
        <v>280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9" t="s">
        <v>89</v>
      </c>
      <c r="BK207" s="242">
        <f>ROUND(I207*H207,2)</f>
        <v>0</v>
      </c>
      <c r="BL207" s="19" t="s">
        <v>374</v>
      </c>
      <c r="BM207" s="241" t="s">
        <v>2153</v>
      </c>
    </row>
    <row r="208" s="13" customFormat="1">
      <c r="A208" s="13"/>
      <c r="B208" s="243"/>
      <c r="C208" s="244"/>
      <c r="D208" s="245" t="s">
        <v>288</v>
      </c>
      <c r="E208" s="244"/>
      <c r="F208" s="247" t="s">
        <v>2154</v>
      </c>
      <c r="G208" s="244"/>
      <c r="H208" s="248">
        <v>4.6200000000000001</v>
      </c>
      <c r="I208" s="249"/>
      <c r="J208" s="244"/>
      <c r="K208" s="244"/>
      <c r="L208" s="250"/>
      <c r="M208" s="301"/>
      <c r="N208" s="302"/>
      <c r="O208" s="302"/>
      <c r="P208" s="302"/>
      <c r="Q208" s="302"/>
      <c r="R208" s="302"/>
      <c r="S208" s="302"/>
      <c r="T208" s="30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288</v>
      </c>
      <c r="AU208" s="254" t="s">
        <v>91</v>
      </c>
      <c r="AV208" s="13" t="s">
        <v>91</v>
      </c>
      <c r="AW208" s="13" t="s">
        <v>4</v>
      </c>
      <c r="AX208" s="13" t="s">
        <v>89</v>
      </c>
      <c r="AY208" s="254" t="s">
        <v>280</v>
      </c>
    </row>
    <row r="209" s="2" customFormat="1" ht="6.96" customHeight="1">
      <c r="A209" s="41"/>
      <c r="B209" s="62"/>
      <c r="C209" s="63"/>
      <c r="D209" s="63"/>
      <c r="E209" s="63"/>
      <c r="F209" s="63"/>
      <c r="G209" s="63"/>
      <c r="H209" s="63"/>
      <c r="I209" s="179"/>
      <c r="J209" s="63"/>
      <c r="K209" s="63"/>
      <c r="L209" s="47"/>
      <c r="M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</row>
  </sheetData>
  <sheetProtection sheet="1" autoFilter="0" formatColumns="0" formatRows="0" objects="1" scenarios="1" spinCount="100000" saltValue="zP7Peu5K6FuVaBD6ga0WhD10KFZN391x2YjcZCle40cCe1jjCV1H0Ts31oDV3Oo9SVFLV9lbL3nLpooQgpnXRg==" hashValue="PNSj52in4o+rg472lAURVqT7V/2ZNoqr32ff7Z7DLH3GG/+NXj1L6aZ+NuHXqY5t4tPvHpxrQsP6NwLWeVFmBg==" algorithmName="SHA-512" password="CC35"/>
  <autoFilter ref="C88:K20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  <c r="AZ2" s="142" t="s">
        <v>2155</v>
      </c>
      <c r="BA2" s="142" t="s">
        <v>2156</v>
      </c>
      <c r="BB2" s="142" t="s">
        <v>201</v>
      </c>
      <c r="BC2" s="142" t="s">
        <v>2157</v>
      </c>
      <c r="BD2" s="142" t="s">
        <v>91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  <c r="AZ3" s="142" t="s">
        <v>2158</v>
      </c>
      <c r="BA3" s="142" t="s">
        <v>2159</v>
      </c>
      <c r="BB3" s="142" t="s">
        <v>201</v>
      </c>
      <c r="BC3" s="142" t="s">
        <v>2160</v>
      </c>
      <c r="BD3" s="142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2" customFormat="1" ht="12" customHeight="1">
      <c r="A8" s="41"/>
      <c r="B8" s="47"/>
      <c r="C8" s="41"/>
      <c r="D8" s="148" t="s">
        <v>220</v>
      </c>
      <c r="E8" s="41"/>
      <c r="F8" s="41"/>
      <c r="G8" s="41"/>
      <c r="H8" s="41"/>
      <c r="I8" s="150"/>
      <c r="J8" s="41"/>
      <c r="K8" s="41"/>
      <c r="L8" s="1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="2" customFormat="1" ht="16.5" customHeight="1">
      <c r="A9" s="41"/>
      <c r="B9" s="47"/>
      <c r="C9" s="41"/>
      <c r="D9" s="41"/>
      <c r="E9" s="152" t="s">
        <v>2161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>
      <c r="A10" s="41"/>
      <c r="B10" s="47"/>
      <c r="C10" s="41"/>
      <c r="D10" s="41"/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2" customHeight="1">
      <c r="A11" s="41"/>
      <c r="B11" s="47"/>
      <c r="C11" s="41"/>
      <c r="D11" s="148" t="s">
        <v>18</v>
      </c>
      <c r="E11" s="41"/>
      <c r="F11" s="136" t="s">
        <v>19</v>
      </c>
      <c r="G11" s="41"/>
      <c r="H11" s="41"/>
      <c r="I11" s="153" t="s">
        <v>20</v>
      </c>
      <c r="J11" s="136" t="s">
        <v>44</v>
      </c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 ht="12" customHeight="1">
      <c r="A12" s="41"/>
      <c r="B12" s="47"/>
      <c r="C12" s="41"/>
      <c r="D12" s="148" t="s">
        <v>22</v>
      </c>
      <c r="E12" s="41"/>
      <c r="F12" s="136" t="s">
        <v>23</v>
      </c>
      <c r="G12" s="41"/>
      <c r="H12" s="41"/>
      <c r="I12" s="153" t="s">
        <v>24</v>
      </c>
      <c r="J12" s="154" t="str">
        <f>'Rekapitulace stavby'!AN8</f>
        <v>17. 10. 2019</v>
      </c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150"/>
      <c r="J13" s="41"/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30</v>
      </c>
      <c r="E14" s="41"/>
      <c r="F14" s="41"/>
      <c r="G14" s="41"/>
      <c r="H14" s="41"/>
      <c r="I14" s="153" t="s">
        <v>31</v>
      </c>
      <c r="J14" s="136" t="s">
        <v>32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8" customHeight="1">
      <c r="A15" s="41"/>
      <c r="B15" s="47"/>
      <c r="C15" s="41"/>
      <c r="D15" s="41"/>
      <c r="E15" s="136" t="s">
        <v>33</v>
      </c>
      <c r="F15" s="41"/>
      <c r="G15" s="41"/>
      <c r="H15" s="41"/>
      <c r="I15" s="153" t="s">
        <v>34</v>
      </c>
      <c r="J15" s="136" t="s">
        <v>35</v>
      </c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6.96" customHeight="1">
      <c r="A16" s="41"/>
      <c r="B16" s="47"/>
      <c r="C16" s="41"/>
      <c r="D16" s="41"/>
      <c r="E16" s="41"/>
      <c r="F16" s="41"/>
      <c r="G16" s="41"/>
      <c r="H16" s="41"/>
      <c r="I16" s="150"/>
      <c r="J16" s="41"/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2" customHeight="1">
      <c r="A17" s="41"/>
      <c r="B17" s="47"/>
      <c r="C17" s="41"/>
      <c r="D17" s="148" t="s">
        <v>36</v>
      </c>
      <c r="E17" s="41"/>
      <c r="F17" s="41"/>
      <c r="G17" s="41"/>
      <c r="H17" s="41"/>
      <c r="I17" s="153" t="s">
        <v>31</v>
      </c>
      <c r="J17" s="35" t="str">
        <f>'Rekapitulace stavby'!AN13</f>
        <v>Vyplň údaj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53" t="s">
        <v>34</v>
      </c>
      <c r="J18" s="35" t="str">
        <f>'Rekapitulace stavby'!AN14</f>
        <v>Vyplň údaj</v>
      </c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6.96" customHeight="1">
      <c r="A19" s="41"/>
      <c r="B19" s="47"/>
      <c r="C19" s="41"/>
      <c r="D19" s="41"/>
      <c r="E19" s="41"/>
      <c r="F19" s="41"/>
      <c r="G19" s="41"/>
      <c r="H19" s="41"/>
      <c r="I19" s="150"/>
      <c r="J19" s="41"/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2" customHeight="1">
      <c r="A20" s="41"/>
      <c r="B20" s="47"/>
      <c r="C20" s="41"/>
      <c r="D20" s="148" t="s">
        <v>38</v>
      </c>
      <c r="E20" s="41"/>
      <c r="F20" s="41"/>
      <c r="G20" s="41"/>
      <c r="H20" s="41"/>
      <c r="I20" s="153" t="s">
        <v>31</v>
      </c>
      <c r="J20" s="136" t="s">
        <v>39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18" customHeight="1">
      <c r="A21" s="41"/>
      <c r="B21" s="47"/>
      <c r="C21" s="41"/>
      <c r="D21" s="41"/>
      <c r="E21" s="136" t="s">
        <v>40</v>
      </c>
      <c r="F21" s="41"/>
      <c r="G21" s="41"/>
      <c r="H21" s="41"/>
      <c r="I21" s="153" t="s">
        <v>34</v>
      </c>
      <c r="J21" s="136" t="s">
        <v>41</v>
      </c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6.96" customHeight="1">
      <c r="A22" s="41"/>
      <c r="B22" s="47"/>
      <c r="C22" s="41"/>
      <c r="D22" s="41"/>
      <c r="E22" s="41"/>
      <c r="F22" s="41"/>
      <c r="G22" s="41"/>
      <c r="H22" s="41"/>
      <c r="I22" s="150"/>
      <c r="J22" s="41"/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2" customHeight="1">
      <c r="A23" s="41"/>
      <c r="B23" s="47"/>
      <c r="C23" s="41"/>
      <c r="D23" s="148" t="s">
        <v>43</v>
      </c>
      <c r="E23" s="41"/>
      <c r="F23" s="41"/>
      <c r="G23" s="41"/>
      <c r="H23" s="41"/>
      <c r="I23" s="153" t="s">
        <v>31</v>
      </c>
      <c r="J23" s="136" t="str">
        <f>IF('Rekapitulace stavby'!AN19="","",'Rekapitulace stavby'!AN19)</f>
        <v/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53" t="s">
        <v>34</v>
      </c>
      <c r="J24" s="136" t="str">
        <f>IF('Rekapitulace stavby'!AN20="","",'Rekapitulace stavby'!AN20)</f>
        <v/>
      </c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6.96" customHeight="1">
      <c r="A25" s="41"/>
      <c r="B25" s="47"/>
      <c r="C25" s="41"/>
      <c r="D25" s="41"/>
      <c r="E25" s="41"/>
      <c r="F25" s="41"/>
      <c r="G25" s="41"/>
      <c r="H25" s="41"/>
      <c r="I25" s="150"/>
      <c r="J25" s="41"/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2" customHeight="1">
      <c r="A26" s="41"/>
      <c r="B26" s="47"/>
      <c r="C26" s="41"/>
      <c r="D26" s="148" t="s">
        <v>46</v>
      </c>
      <c r="E26" s="41"/>
      <c r="F26" s="41"/>
      <c r="G26" s="41"/>
      <c r="H26" s="41"/>
      <c r="I26" s="150"/>
      <c r="J26" s="41"/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8" customFormat="1" ht="16.5" customHeight="1">
      <c r="A27" s="155"/>
      <c r="B27" s="156"/>
      <c r="C27" s="155"/>
      <c r="D27" s="155"/>
      <c r="E27" s="157" t="s">
        <v>44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41"/>
      <c r="B28" s="47"/>
      <c r="C28" s="41"/>
      <c r="D28" s="41"/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2" customFormat="1" ht="6.96" customHeight="1">
      <c r="A29" s="41"/>
      <c r="B29" s="47"/>
      <c r="C29" s="41"/>
      <c r="D29" s="160"/>
      <c r="E29" s="160"/>
      <c r="F29" s="160"/>
      <c r="G29" s="160"/>
      <c r="H29" s="160"/>
      <c r="I29" s="161"/>
      <c r="J29" s="160"/>
      <c r="K29" s="160"/>
      <c r="L29" s="15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="2" customFormat="1" ht="25.44" customHeight="1">
      <c r="A30" s="41"/>
      <c r="B30" s="47"/>
      <c r="C30" s="41"/>
      <c r="D30" s="162" t="s">
        <v>48</v>
      </c>
      <c r="E30" s="41"/>
      <c r="F30" s="41"/>
      <c r="G30" s="41"/>
      <c r="H30" s="41"/>
      <c r="I30" s="150"/>
      <c r="J30" s="163">
        <f>ROUND(J87, 2)</f>
        <v>0</v>
      </c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14.4" customHeight="1">
      <c r="A32" s="41"/>
      <c r="B32" s="47"/>
      <c r="C32" s="41"/>
      <c r="D32" s="41"/>
      <c r="E32" s="41"/>
      <c r="F32" s="164" t="s">
        <v>50</v>
      </c>
      <c r="G32" s="41"/>
      <c r="H32" s="41"/>
      <c r="I32" s="165" t="s">
        <v>49</v>
      </c>
      <c r="J32" s="164" t="s">
        <v>51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14.4" customHeight="1">
      <c r="A33" s="41"/>
      <c r="B33" s="47"/>
      <c r="C33" s="41"/>
      <c r="D33" s="166" t="s">
        <v>52</v>
      </c>
      <c r="E33" s="148" t="s">
        <v>53</v>
      </c>
      <c r="F33" s="167">
        <f>ROUND((SUM(BE87:BE148)),  2)</f>
        <v>0</v>
      </c>
      <c r="G33" s="41"/>
      <c r="H33" s="41"/>
      <c r="I33" s="168">
        <v>0.20999999999999999</v>
      </c>
      <c r="J33" s="167">
        <f>ROUND(((SUM(BE87:BE148))*I33),  2)</f>
        <v>0</v>
      </c>
      <c r="K33" s="41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148" t="s">
        <v>54</v>
      </c>
      <c r="F34" s="167">
        <f>ROUND((SUM(BF87:BF148)),  2)</f>
        <v>0</v>
      </c>
      <c r="G34" s="41"/>
      <c r="H34" s="41"/>
      <c r="I34" s="168">
        <v>0.14999999999999999</v>
      </c>
      <c r="J34" s="167">
        <f>ROUND(((SUM(BF87:BF148))*I34),  2)</f>
        <v>0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idden="1" s="2" customFormat="1" ht="14.4" customHeight="1">
      <c r="A35" s="41"/>
      <c r="B35" s="47"/>
      <c r="C35" s="41"/>
      <c r="D35" s="41"/>
      <c r="E35" s="148" t="s">
        <v>55</v>
      </c>
      <c r="F35" s="167">
        <f>ROUND((SUM(BG87:BG148)),  2)</f>
        <v>0</v>
      </c>
      <c r="G35" s="41"/>
      <c r="H35" s="41"/>
      <c r="I35" s="168">
        <v>0.20999999999999999</v>
      </c>
      <c r="J35" s="167">
        <f>0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idden="1" s="2" customFormat="1" ht="14.4" customHeight="1">
      <c r="A36" s="41"/>
      <c r="B36" s="47"/>
      <c r="C36" s="41"/>
      <c r="D36" s="41"/>
      <c r="E36" s="148" t="s">
        <v>56</v>
      </c>
      <c r="F36" s="167">
        <f>ROUND((SUM(BH87:BH148)),  2)</f>
        <v>0</v>
      </c>
      <c r="G36" s="41"/>
      <c r="H36" s="41"/>
      <c r="I36" s="168">
        <v>0.14999999999999999</v>
      </c>
      <c r="J36" s="167">
        <f>0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57</v>
      </c>
      <c r="F37" s="167">
        <f>ROUND((SUM(BI87:BI148)),  2)</f>
        <v>0</v>
      </c>
      <c r="G37" s="41"/>
      <c r="H37" s="41"/>
      <c r="I37" s="168">
        <v>0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="2" customFormat="1" ht="6.96" customHeight="1">
      <c r="A38" s="41"/>
      <c r="B38" s="47"/>
      <c r="C38" s="41"/>
      <c r="D38" s="41"/>
      <c r="E38" s="41"/>
      <c r="F38" s="41"/>
      <c r="G38" s="41"/>
      <c r="H38" s="41"/>
      <c r="I38" s="150"/>
      <c r="J38" s="41"/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="2" customFormat="1" ht="25.44" customHeight="1">
      <c r="A39" s="41"/>
      <c r="B39" s="47"/>
      <c r="C39" s="169"/>
      <c r="D39" s="170" t="s">
        <v>58</v>
      </c>
      <c r="E39" s="171"/>
      <c r="F39" s="171"/>
      <c r="G39" s="172" t="s">
        <v>59</v>
      </c>
      <c r="H39" s="173" t="s">
        <v>60</v>
      </c>
      <c r="I39" s="174"/>
      <c r="J39" s="175">
        <f>SUM(J30:J37)</f>
        <v>0</v>
      </c>
      <c r="K39" s="176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14.4" customHeight="1">
      <c r="A40" s="41"/>
      <c r="B40" s="177"/>
      <c r="C40" s="178"/>
      <c r="D40" s="178"/>
      <c r="E40" s="178"/>
      <c r="F40" s="178"/>
      <c r="G40" s="178"/>
      <c r="H40" s="178"/>
      <c r="I40" s="179"/>
      <c r="J40" s="178"/>
      <c r="K40" s="178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="2" customFormat="1" ht="6.96" customHeight="1">
      <c r="A44" s="41"/>
      <c r="B44" s="180"/>
      <c r="C44" s="181"/>
      <c r="D44" s="181"/>
      <c r="E44" s="181"/>
      <c r="F44" s="181"/>
      <c r="G44" s="181"/>
      <c r="H44" s="181"/>
      <c r="I44" s="182"/>
      <c r="J44" s="181"/>
      <c r="K44" s="181"/>
      <c r="L44" s="15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="2" customFormat="1" ht="24.96" customHeight="1">
      <c r="A45" s="41"/>
      <c r="B45" s="42"/>
      <c r="C45" s="25" t="s">
        <v>237</v>
      </c>
      <c r="D45" s="43"/>
      <c r="E45" s="43"/>
      <c r="F45" s="43"/>
      <c r="G45" s="43"/>
      <c r="H45" s="43"/>
      <c r="I45" s="150"/>
      <c r="J45" s="43"/>
      <c r="K45" s="43"/>
      <c r="L45" s="15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="2" customFormat="1" ht="6.96" customHeight="1">
      <c r="A46" s="41"/>
      <c r="B46" s="42"/>
      <c r="C46" s="43"/>
      <c r="D46" s="43"/>
      <c r="E46" s="43"/>
      <c r="F46" s="43"/>
      <c r="G46" s="43"/>
      <c r="H46" s="43"/>
      <c r="I46" s="150"/>
      <c r="J46" s="43"/>
      <c r="K46" s="43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16.5" customHeight="1">
      <c r="A48" s="41"/>
      <c r="B48" s="42"/>
      <c r="C48" s="43"/>
      <c r="D48" s="43"/>
      <c r="E48" s="183" t="str">
        <f>E7</f>
        <v>Revitalizace Jižního náměstí</v>
      </c>
      <c r="F48" s="34"/>
      <c r="G48" s="34"/>
      <c r="H48" s="34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220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72" t="str">
        <f>E9</f>
        <v>SO06 - Lavice se zelení</v>
      </c>
      <c r="F50" s="43"/>
      <c r="G50" s="43"/>
      <c r="H50" s="43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2" customFormat="1" ht="6.96" customHeight="1">
      <c r="A51" s="41"/>
      <c r="B51" s="42"/>
      <c r="C51" s="43"/>
      <c r="D51" s="43"/>
      <c r="E51" s="43"/>
      <c r="F51" s="43"/>
      <c r="G51" s="43"/>
      <c r="H51" s="43"/>
      <c r="I51" s="150"/>
      <c r="J51" s="43"/>
      <c r="K51" s="43"/>
      <c r="L51" s="15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="2" customFormat="1" ht="12" customHeight="1">
      <c r="A52" s="41"/>
      <c r="B52" s="42"/>
      <c r="C52" s="34" t="s">
        <v>22</v>
      </c>
      <c r="D52" s="43"/>
      <c r="E52" s="43"/>
      <c r="F52" s="29" t="str">
        <f>F12</f>
        <v>Praha 14</v>
      </c>
      <c r="G52" s="43"/>
      <c r="H52" s="43"/>
      <c r="I52" s="153" t="s">
        <v>24</v>
      </c>
      <c r="J52" s="75" t="str">
        <f>IF(J12="","",J12)</f>
        <v>17. 10. 2019</v>
      </c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6.96" customHeight="1">
      <c r="A53" s="41"/>
      <c r="B53" s="42"/>
      <c r="C53" s="43"/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27.9" customHeight="1">
      <c r="A54" s="41"/>
      <c r="B54" s="42"/>
      <c r="C54" s="34" t="s">
        <v>30</v>
      </c>
      <c r="D54" s="43"/>
      <c r="E54" s="43"/>
      <c r="F54" s="29" t="str">
        <f>E15</f>
        <v>TSK hl. m. Prahy a.s.</v>
      </c>
      <c r="G54" s="43"/>
      <c r="H54" s="43"/>
      <c r="I54" s="153" t="s">
        <v>38</v>
      </c>
      <c r="J54" s="39" t="str">
        <f>E21</f>
        <v>d plus projektová a inženýrská a.s.</v>
      </c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15.15" customHeight="1">
      <c r="A55" s="41"/>
      <c r="B55" s="42"/>
      <c r="C55" s="34" t="s">
        <v>36</v>
      </c>
      <c r="D55" s="43"/>
      <c r="E55" s="43"/>
      <c r="F55" s="29" t="str">
        <f>IF(E18="","",E18)</f>
        <v>Vyplň údaj</v>
      </c>
      <c r="G55" s="43"/>
      <c r="H55" s="43"/>
      <c r="I55" s="153" t="s">
        <v>43</v>
      </c>
      <c r="J55" s="39" t="str">
        <f>E24</f>
        <v xml:space="preserve"> </v>
      </c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0.32" customHeight="1">
      <c r="A56" s="41"/>
      <c r="B56" s="42"/>
      <c r="C56" s="43"/>
      <c r="D56" s="43"/>
      <c r="E56" s="43"/>
      <c r="F56" s="43"/>
      <c r="G56" s="43"/>
      <c r="H56" s="43"/>
      <c r="I56" s="150"/>
      <c r="J56" s="43"/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29.28" customHeight="1">
      <c r="A57" s="41"/>
      <c r="B57" s="42"/>
      <c r="C57" s="184" t="s">
        <v>238</v>
      </c>
      <c r="D57" s="185"/>
      <c r="E57" s="185"/>
      <c r="F57" s="185"/>
      <c r="G57" s="185"/>
      <c r="H57" s="185"/>
      <c r="I57" s="186"/>
      <c r="J57" s="187" t="s">
        <v>239</v>
      </c>
      <c r="K57" s="185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10.32" customHeight="1">
      <c r="A58" s="41"/>
      <c r="B58" s="42"/>
      <c r="C58" s="43"/>
      <c r="D58" s="43"/>
      <c r="E58" s="43"/>
      <c r="F58" s="43"/>
      <c r="G58" s="43"/>
      <c r="H58" s="43"/>
      <c r="I58" s="150"/>
      <c r="J58" s="43"/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22.8" customHeight="1">
      <c r="A59" s="41"/>
      <c r="B59" s="42"/>
      <c r="C59" s="188" t="s">
        <v>80</v>
      </c>
      <c r="D59" s="43"/>
      <c r="E59" s="43"/>
      <c r="F59" s="43"/>
      <c r="G59" s="43"/>
      <c r="H59" s="43"/>
      <c r="I59" s="150"/>
      <c r="J59" s="105">
        <f>J87</f>
        <v>0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240</v>
      </c>
    </row>
    <row r="60" s="9" customFormat="1" ht="24.96" customHeight="1">
      <c r="A60" s="9"/>
      <c r="B60" s="189"/>
      <c r="C60" s="190"/>
      <c r="D60" s="191" t="s">
        <v>241</v>
      </c>
      <c r="E60" s="192"/>
      <c r="F60" s="192"/>
      <c r="G60" s="192"/>
      <c r="H60" s="192"/>
      <c r="I60" s="193"/>
      <c r="J60" s="194">
        <f>J88</f>
        <v>0</v>
      </c>
      <c r="K60" s="190"/>
      <c r="L60" s="19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96"/>
      <c r="C61" s="128"/>
      <c r="D61" s="197" t="s">
        <v>242</v>
      </c>
      <c r="E61" s="198"/>
      <c r="F61" s="198"/>
      <c r="G61" s="198"/>
      <c r="H61" s="198"/>
      <c r="I61" s="199"/>
      <c r="J61" s="200">
        <f>J89</f>
        <v>0</v>
      </c>
      <c r="K61" s="128"/>
      <c r="L61" s="20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96"/>
      <c r="C62" s="128"/>
      <c r="D62" s="197" t="s">
        <v>243</v>
      </c>
      <c r="E62" s="198"/>
      <c r="F62" s="198"/>
      <c r="G62" s="198"/>
      <c r="H62" s="198"/>
      <c r="I62" s="199"/>
      <c r="J62" s="200">
        <f>J116</f>
        <v>0</v>
      </c>
      <c r="K62" s="128"/>
      <c r="L62" s="20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96"/>
      <c r="C63" s="128"/>
      <c r="D63" s="197" t="s">
        <v>247</v>
      </c>
      <c r="E63" s="198"/>
      <c r="F63" s="198"/>
      <c r="G63" s="198"/>
      <c r="H63" s="198"/>
      <c r="I63" s="199"/>
      <c r="J63" s="200">
        <f>J126</f>
        <v>0</v>
      </c>
      <c r="K63" s="128"/>
      <c r="L63" s="20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96"/>
      <c r="C64" s="128"/>
      <c r="D64" s="197" t="s">
        <v>248</v>
      </c>
      <c r="E64" s="198"/>
      <c r="F64" s="198"/>
      <c r="G64" s="198"/>
      <c r="H64" s="198"/>
      <c r="I64" s="199"/>
      <c r="J64" s="200">
        <f>J130</f>
        <v>0</v>
      </c>
      <c r="K64" s="128"/>
      <c r="L64" s="20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89"/>
      <c r="C65" s="190"/>
      <c r="D65" s="191" t="s">
        <v>249</v>
      </c>
      <c r="E65" s="192"/>
      <c r="F65" s="192"/>
      <c r="G65" s="192"/>
      <c r="H65" s="192"/>
      <c r="I65" s="193"/>
      <c r="J65" s="194">
        <f>J132</f>
        <v>0</v>
      </c>
      <c r="K65" s="190"/>
      <c r="L65" s="19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96"/>
      <c r="C66" s="128"/>
      <c r="D66" s="197" t="s">
        <v>257</v>
      </c>
      <c r="E66" s="198"/>
      <c r="F66" s="198"/>
      <c r="G66" s="198"/>
      <c r="H66" s="198"/>
      <c r="I66" s="199"/>
      <c r="J66" s="200">
        <f>J133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2162</v>
      </c>
      <c r="E67" s="198"/>
      <c r="F67" s="198"/>
      <c r="G67" s="198"/>
      <c r="H67" s="198"/>
      <c r="I67" s="199"/>
      <c r="J67" s="200">
        <f>J143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1"/>
      <c r="B68" s="42"/>
      <c r="C68" s="43"/>
      <c r="D68" s="43"/>
      <c r="E68" s="43"/>
      <c r="F68" s="43"/>
      <c r="G68" s="43"/>
      <c r="H68" s="43"/>
      <c r="I68" s="150"/>
      <c r="J68" s="43"/>
      <c r="K68" s="43"/>
      <c r="L68" s="15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="2" customFormat="1" ht="6.96" customHeight="1">
      <c r="A69" s="41"/>
      <c r="B69" s="62"/>
      <c r="C69" s="63"/>
      <c r="D69" s="63"/>
      <c r="E69" s="63"/>
      <c r="F69" s="63"/>
      <c r="G69" s="63"/>
      <c r="H69" s="63"/>
      <c r="I69" s="179"/>
      <c r="J69" s="63"/>
      <c r="K69" s="63"/>
      <c r="L69" s="15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="2" customFormat="1" ht="6.96" customHeight="1">
      <c r="A73" s="41"/>
      <c r="B73" s="64"/>
      <c r="C73" s="65"/>
      <c r="D73" s="65"/>
      <c r="E73" s="65"/>
      <c r="F73" s="65"/>
      <c r="G73" s="65"/>
      <c r="H73" s="65"/>
      <c r="I73" s="182"/>
      <c r="J73" s="65"/>
      <c r="K73" s="65"/>
      <c r="L73" s="15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="2" customFormat="1" ht="24.96" customHeight="1">
      <c r="A74" s="41"/>
      <c r="B74" s="42"/>
      <c r="C74" s="25" t="s">
        <v>265</v>
      </c>
      <c r="D74" s="43"/>
      <c r="E74" s="43"/>
      <c r="F74" s="43"/>
      <c r="G74" s="43"/>
      <c r="H74" s="43"/>
      <c r="I74" s="150"/>
      <c r="J74" s="43"/>
      <c r="K74" s="43"/>
      <c r="L74" s="15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="2" customFormat="1" ht="6.96" customHeight="1">
      <c r="A75" s="41"/>
      <c r="B75" s="42"/>
      <c r="C75" s="43"/>
      <c r="D75" s="43"/>
      <c r="E75" s="43"/>
      <c r="F75" s="43"/>
      <c r="G75" s="43"/>
      <c r="H75" s="43"/>
      <c r="I75" s="150"/>
      <c r="J75" s="43"/>
      <c r="K75" s="43"/>
      <c r="L75" s="15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150"/>
      <c r="J76" s="43"/>
      <c r="K76" s="43"/>
      <c r="L76" s="15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="2" customFormat="1" ht="16.5" customHeight="1">
      <c r="A77" s="41"/>
      <c r="B77" s="42"/>
      <c r="C77" s="43"/>
      <c r="D77" s="43"/>
      <c r="E77" s="183" t="str">
        <f>E7</f>
        <v>Revitalizace Jižního náměstí</v>
      </c>
      <c r="F77" s="34"/>
      <c r="G77" s="34"/>
      <c r="H77" s="34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12" customHeight="1">
      <c r="A78" s="41"/>
      <c r="B78" s="42"/>
      <c r="C78" s="34" t="s">
        <v>220</v>
      </c>
      <c r="D78" s="43"/>
      <c r="E78" s="43"/>
      <c r="F78" s="43"/>
      <c r="G78" s="43"/>
      <c r="H78" s="43"/>
      <c r="I78" s="150"/>
      <c r="J78" s="43"/>
      <c r="K78" s="4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="2" customFormat="1" ht="16.5" customHeight="1">
      <c r="A79" s="41"/>
      <c r="B79" s="42"/>
      <c r="C79" s="43"/>
      <c r="D79" s="43"/>
      <c r="E79" s="72" t="str">
        <f>E9</f>
        <v>SO06 - Lavice se zelení</v>
      </c>
      <c r="F79" s="43"/>
      <c r="G79" s="43"/>
      <c r="H79" s="43"/>
      <c r="I79" s="150"/>
      <c r="J79" s="43"/>
      <c r="K79" s="43"/>
      <c r="L79" s="15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="2" customFormat="1" ht="6.96" customHeight="1">
      <c r="A80" s="41"/>
      <c r="B80" s="42"/>
      <c r="C80" s="43"/>
      <c r="D80" s="43"/>
      <c r="E80" s="43"/>
      <c r="F80" s="43"/>
      <c r="G80" s="43"/>
      <c r="H80" s="43"/>
      <c r="I80" s="150"/>
      <c r="J80" s="43"/>
      <c r="K80" s="43"/>
      <c r="L80" s="15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="2" customFormat="1" ht="12" customHeight="1">
      <c r="A81" s="41"/>
      <c r="B81" s="42"/>
      <c r="C81" s="34" t="s">
        <v>22</v>
      </c>
      <c r="D81" s="43"/>
      <c r="E81" s="43"/>
      <c r="F81" s="29" t="str">
        <f>F12</f>
        <v>Praha 14</v>
      </c>
      <c r="G81" s="43"/>
      <c r="H81" s="43"/>
      <c r="I81" s="153" t="s">
        <v>24</v>
      </c>
      <c r="J81" s="75" t="str">
        <f>IF(J12="","",J12)</f>
        <v>17. 10. 2019</v>
      </c>
      <c r="K81" s="43"/>
      <c r="L81" s="15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="2" customFormat="1" ht="6.96" customHeight="1">
      <c r="A82" s="41"/>
      <c r="B82" s="42"/>
      <c r="C82" s="43"/>
      <c r="D82" s="43"/>
      <c r="E82" s="43"/>
      <c r="F82" s="43"/>
      <c r="G82" s="43"/>
      <c r="H82" s="43"/>
      <c r="I82" s="150"/>
      <c r="J82" s="43"/>
      <c r="K82" s="43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27.9" customHeight="1">
      <c r="A83" s="41"/>
      <c r="B83" s="42"/>
      <c r="C83" s="34" t="s">
        <v>30</v>
      </c>
      <c r="D83" s="43"/>
      <c r="E83" s="43"/>
      <c r="F83" s="29" t="str">
        <f>E15</f>
        <v>TSK hl. m. Prahy a.s.</v>
      </c>
      <c r="G83" s="43"/>
      <c r="H83" s="43"/>
      <c r="I83" s="153" t="s">
        <v>38</v>
      </c>
      <c r="J83" s="39" t="str">
        <f>E21</f>
        <v>d plus projektová a inženýrská a.s.</v>
      </c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15.15" customHeight="1">
      <c r="A84" s="41"/>
      <c r="B84" s="42"/>
      <c r="C84" s="34" t="s">
        <v>36</v>
      </c>
      <c r="D84" s="43"/>
      <c r="E84" s="43"/>
      <c r="F84" s="29" t="str">
        <f>IF(E18="","",E18)</f>
        <v>Vyplň údaj</v>
      </c>
      <c r="G84" s="43"/>
      <c r="H84" s="43"/>
      <c r="I84" s="153" t="s">
        <v>43</v>
      </c>
      <c r="J84" s="39" t="str">
        <f>E24</f>
        <v xml:space="preserve"> </v>
      </c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0.32" customHeight="1">
      <c r="A85" s="41"/>
      <c r="B85" s="42"/>
      <c r="C85" s="43"/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11" customFormat="1" ht="29.28" customHeight="1">
      <c r="A86" s="202"/>
      <c r="B86" s="203"/>
      <c r="C86" s="204" t="s">
        <v>266</v>
      </c>
      <c r="D86" s="205" t="s">
        <v>67</v>
      </c>
      <c r="E86" s="205" t="s">
        <v>63</v>
      </c>
      <c r="F86" s="205" t="s">
        <v>64</v>
      </c>
      <c r="G86" s="205" t="s">
        <v>267</v>
      </c>
      <c r="H86" s="205" t="s">
        <v>268</v>
      </c>
      <c r="I86" s="206" t="s">
        <v>269</v>
      </c>
      <c r="J86" s="205" t="s">
        <v>239</v>
      </c>
      <c r="K86" s="207" t="s">
        <v>270</v>
      </c>
      <c r="L86" s="208"/>
      <c r="M86" s="95" t="s">
        <v>44</v>
      </c>
      <c r="N86" s="96" t="s">
        <v>52</v>
      </c>
      <c r="O86" s="96" t="s">
        <v>271</v>
      </c>
      <c r="P86" s="96" t="s">
        <v>272</v>
      </c>
      <c r="Q86" s="96" t="s">
        <v>273</v>
      </c>
      <c r="R86" s="96" t="s">
        <v>274</v>
      </c>
      <c r="S86" s="96" t="s">
        <v>275</v>
      </c>
      <c r="T86" s="97" t="s">
        <v>276</v>
      </c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</row>
    <row r="87" s="2" customFormat="1" ht="22.8" customHeight="1">
      <c r="A87" s="41"/>
      <c r="B87" s="42"/>
      <c r="C87" s="102" t="s">
        <v>277</v>
      </c>
      <c r="D87" s="43"/>
      <c r="E87" s="43"/>
      <c r="F87" s="43"/>
      <c r="G87" s="43"/>
      <c r="H87" s="43"/>
      <c r="I87" s="150"/>
      <c r="J87" s="209">
        <f>BK87</f>
        <v>0</v>
      </c>
      <c r="K87" s="43"/>
      <c r="L87" s="47"/>
      <c r="M87" s="98"/>
      <c r="N87" s="210"/>
      <c r="O87" s="99"/>
      <c r="P87" s="211">
        <f>P88+P132</f>
        <v>0</v>
      </c>
      <c r="Q87" s="99"/>
      <c r="R87" s="211">
        <f>R88+R132</f>
        <v>40.902647559999998</v>
      </c>
      <c r="S87" s="99"/>
      <c r="T87" s="212">
        <f>T88+T132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81</v>
      </c>
      <c r="AU87" s="19" t="s">
        <v>240</v>
      </c>
      <c r="BK87" s="213">
        <f>BK88+BK132</f>
        <v>0</v>
      </c>
    </row>
    <row r="88" s="12" customFormat="1" ht="25.92" customHeight="1">
      <c r="A88" s="12"/>
      <c r="B88" s="214"/>
      <c r="C88" s="215"/>
      <c r="D88" s="216" t="s">
        <v>81</v>
      </c>
      <c r="E88" s="217" t="s">
        <v>278</v>
      </c>
      <c r="F88" s="217" t="s">
        <v>279</v>
      </c>
      <c r="G88" s="215"/>
      <c r="H88" s="215"/>
      <c r="I88" s="218"/>
      <c r="J88" s="219">
        <f>BK88</f>
        <v>0</v>
      </c>
      <c r="K88" s="215"/>
      <c r="L88" s="220"/>
      <c r="M88" s="221"/>
      <c r="N88" s="222"/>
      <c r="O88" s="222"/>
      <c r="P88" s="223">
        <f>P89+P116+P126+P130</f>
        <v>0</v>
      </c>
      <c r="Q88" s="222"/>
      <c r="R88" s="223">
        <f>R89+R116+R126+R130</f>
        <v>40.52646</v>
      </c>
      <c r="S88" s="222"/>
      <c r="T88" s="224">
        <f>T89+T116+T126+T130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5" t="s">
        <v>89</v>
      </c>
      <c r="AT88" s="226" t="s">
        <v>81</v>
      </c>
      <c r="AU88" s="226" t="s">
        <v>82</v>
      </c>
      <c r="AY88" s="225" t="s">
        <v>280</v>
      </c>
      <c r="BK88" s="227">
        <f>BK89+BK116+BK126+BK130</f>
        <v>0</v>
      </c>
    </row>
    <row r="89" s="12" customFormat="1" ht="22.8" customHeight="1">
      <c r="A89" s="12"/>
      <c r="B89" s="214"/>
      <c r="C89" s="215"/>
      <c r="D89" s="216" t="s">
        <v>81</v>
      </c>
      <c r="E89" s="228" t="s">
        <v>89</v>
      </c>
      <c r="F89" s="228" t="s">
        <v>281</v>
      </c>
      <c r="G89" s="215"/>
      <c r="H89" s="215"/>
      <c r="I89" s="218"/>
      <c r="J89" s="229">
        <f>BK89</f>
        <v>0</v>
      </c>
      <c r="K89" s="215"/>
      <c r="L89" s="220"/>
      <c r="M89" s="221"/>
      <c r="N89" s="222"/>
      <c r="O89" s="222"/>
      <c r="P89" s="223">
        <f>SUM(P90:P115)</f>
        <v>0</v>
      </c>
      <c r="Q89" s="222"/>
      <c r="R89" s="223">
        <f>SUM(R90:R115)</f>
        <v>0</v>
      </c>
      <c r="S89" s="222"/>
      <c r="T89" s="224">
        <f>SUM(T90:T115)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5" t="s">
        <v>89</v>
      </c>
      <c r="AT89" s="226" t="s">
        <v>81</v>
      </c>
      <c r="AU89" s="226" t="s">
        <v>89</v>
      </c>
      <c r="AY89" s="225" t="s">
        <v>280</v>
      </c>
      <c r="BK89" s="227">
        <f>SUM(BK90:BK115)</f>
        <v>0</v>
      </c>
    </row>
    <row r="90" s="2" customFormat="1" ht="36" customHeight="1">
      <c r="A90" s="41"/>
      <c r="B90" s="42"/>
      <c r="C90" s="230" t="s">
        <v>89</v>
      </c>
      <c r="D90" s="230" t="s">
        <v>282</v>
      </c>
      <c r="E90" s="231" t="s">
        <v>283</v>
      </c>
      <c r="F90" s="232" t="s">
        <v>284</v>
      </c>
      <c r="G90" s="233" t="s">
        <v>235</v>
      </c>
      <c r="H90" s="234">
        <v>8.8000000000000007</v>
      </c>
      <c r="I90" s="235"/>
      <c r="J90" s="236">
        <f>ROUND(I90*H90,2)</f>
        <v>0</v>
      </c>
      <c r="K90" s="232" t="s">
        <v>285</v>
      </c>
      <c r="L90" s="47"/>
      <c r="M90" s="237" t="s">
        <v>44</v>
      </c>
      <c r="N90" s="238" t="s">
        <v>53</v>
      </c>
      <c r="O90" s="87"/>
      <c r="P90" s="239">
        <f>O90*H90</f>
        <v>0</v>
      </c>
      <c r="Q90" s="239">
        <v>0</v>
      </c>
      <c r="R90" s="239">
        <f>Q90*H90</f>
        <v>0</v>
      </c>
      <c r="S90" s="239">
        <v>0</v>
      </c>
      <c r="T90" s="240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41" t="s">
        <v>286</v>
      </c>
      <c r="AT90" s="241" t="s">
        <v>282</v>
      </c>
      <c r="AU90" s="241" t="s">
        <v>91</v>
      </c>
      <c r="AY90" s="19" t="s">
        <v>280</v>
      </c>
      <c r="BE90" s="242">
        <f>IF(N90="základní",J90,0)</f>
        <v>0</v>
      </c>
      <c r="BF90" s="242">
        <f>IF(N90="snížená",J90,0)</f>
        <v>0</v>
      </c>
      <c r="BG90" s="242">
        <f>IF(N90="zákl. přenesená",J90,0)</f>
        <v>0</v>
      </c>
      <c r="BH90" s="242">
        <f>IF(N90="sníž. přenesená",J90,0)</f>
        <v>0</v>
      </c>
      <c r="BI90" s="242">
        <f>IF(N90="nulová",J90,0)</f>
        <v>0</v>
      </c>
      <c r="BJ90" s="19" t="s">
        <v>89</v>
      </c>
      <c r="BK90" s="242">
        <f>ROUND(I90*H90,2)</f>
        <v>0</v>
      </c>
      <c r="BL90" s="19" t="s">
        <v>286</v>
      </c>
      <c r="BM90" s="241" t="s">
        <v>2163</v>
      </c>
    </row>
    <row r="91" s="13" customFormat="1">
      <c r="A91" s="13"/>
      <c r="B91" s="243"/>
      <c r="C91" s="244"/>
      <c r="D91" s="245" t="s">
        <v>288</v>
      </c>
      <c r="E91" s="246" t="s">
        <v>2155</v>
      </c>
      <c r="F91" s="247" t="s">
        <v>2164</v>
      </c>
      <c r="G91" s="244"/>
      <c r="H91" s="248">
        <v>17.600000000000001</v>
      </c>
      <c r="I91" s="249"/>
      <c r="J91" s="244"/>
      <c r="K91" s="244"/>
      <c r="L91" s="250"/>
      <c r="M91" s="251"/>
      <c r="N91" s="252"/>
      <c r="O91" s="252"/>
      <c r="P91" s="252"/>
      <c r="Q91" s="252"/>
      <c r="R91" s="252"/>
      <c r="S91" s="252"/>
      <c r="T91" s="25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4" t="s">
        <v>288</v>
      </c>
      <c r="AU91" s="254" t="s">
        <v>91</v>
      </c>
      <c r="AV91" s="13" t="s">
        <v>91</v>
      </c>
      <c r="AW91" s="13" t="s">
        <v>42</v>
      </c>
      <c r="AX91" s="13" t="s">
        <v>82</v>
      </c>
      <c r="AY91" s="254" t="s">
        <v>280</v>
      </c>
    </row>
    <row r="92" s="13" customFormat="1">
      <c r="A92" s="13"/>
      <c r="B92" s="243"/>
      <c r="C92" s="244"/>
      <c r="D92" s="245" t="s">
        <v>288</v>
      </c>
      <c r="E92" s="246" t="s">
        <v>44</v>
      </c>
      <c r="F92" s="247" t="s">
        <v>2165</v>
      </c>
      <c r="G92" s="244"/>
      <c r="H92" s="248">
        <v>8.8000000000000007</v>
      </c>
      <c r="I92" s="249"/>
      <c r="J92" s="244"/>
      <c r="K92" s="244"/>
      <c r="L92" s="250"/>
      <c r="M92" s="251"/>
      <c r="N92" s="252"/>
      <c r="O92" s="252"/>
      <c r="P92" s="252"/>
      <c r="Q92" s="252"/>
      <c r="R92" s="252"/>
      <c r="S92" s="252"/>
      <c r="T92" s="25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4" t="s">
        <v>288</v>
      </c>
      <c r="AU92" s="254" t="s">
        <v>91</v>
      </c>
      <c r="AV92" s="13" t="s">
        <v>91</v>
      </c>
      <c r="AW92" s="13" t="s">
        <v>42</v>
      </c>
      <c r="AX92" s="13" t="s">
        <v>89</v>
      </c>
      <c r="AY92" s="254" t="s">
        <v>280</v>
      </c>
    </row>
    <row r="93" s="2" customFormat="1" ht="36" customHeight="1">
      <c r="A93" s="41"/>
      <c r="B93" s="42"/>
      <c r="C93" s="230" t="s">
        <v>91</v>
      </c>
      <c r="D93" s="230" t="s">
        <v>282</v>
      </c>
      <c r="E93" s="231" t="s">
        <v>293</v>
      </c>
      <c r="F93" s="232" t="s">
        <v>294</v>
      </c>
      <c r="G93" s="233" t="s">
        <v>235</v>
      </c>
      <c r="H93" s="234">
        <v>2.6400000000000001</v>
      </c>
      <c r="I93" s="235"/>
      <c r="J93" s="236">
        <f>ROUND(I93*H93,2)</f>
        <v>0</v>
      </c>
      <c r="K93" s="232" t="s">
        <v>285</v>
      </c>
      <c r="L93" s="47"/>
      <c r="M93" s="237" t="s">
        <v>44</v>
      </c>
      <c r="N93" s="238" t="s">
        <v>53</v>
      </c>
      <c r="O93" s="87"/>
      <c r="P93" s="239">
        <f>O93*H93</f>
        <v>0</v>
      </c>
      <c r="Q93" s="239">
        <v>0</v>
      </c>
      <c r="R93" s="239">
        <f>Q93*H93</f>
        <v>0</v>
      </c>
      <c r="S93" s="239">
        <v>0</v>
      </c>
      <c r="T93" s="240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41" t="s">
        <v>286</v>
      </c>
      <c r="AT93" s="241" t="s">
        <v>282</v>
      </c>
      <c r="AU93" s="241" t="s">
        <v>91</v>
      </c>
      <c r="AY93" s="19" t="s">
        <v>280</v>
      </c>
      <c r="BE93" s="242">
        <f>IF(N93="základní",J93,0)</f>
        <v>0</v>
      </c>
      <c r="BF93" s="242">
        <f>IF(N93="snížená",J93,0)</f>
        <v>0</v>
      </c>
      <c r="BG93" s="242">
        <f>IF(N93="zákl. přenesená",J93,0)</f>
        <v>0</v>
      </c>
      <c r="BH93" s="242">
        <f>IF(N93="sníž. přenesená",J93,0)</f>
        <v>0</v>
      </c>
      <c r="BI93" s="242">
        <f>IF(N93="nulová",J93,0)</f>
        <v>0</v>
      </c>
      <c r="BJ93" s="19" t="s">
        <v>89</v>
      </c>
      <c r="BK93" s="242">
        <f>ROUND(I93*H93,2)</f>
        <v>0</v>
      </c>
      <c r="BL93" s="19" t="s">
        <v>286</v>
      </c>
      <c r="BM93" s="241" t="s">
        <v>2166</v>
      </c>
    </row>
    <row r="94" s="13" customFormat="1">
      <c r="A94" s="13"/>
      <c r="B94" s="243"/>
      <c r="C94" s="244"/>
      <c r="D94" s="245" t="s">
        <v>288</v>
      </c>
      <c r="E94" s="244"/>
      <c r="F94" s="247" t="s">
        <v>2167</v>
      </c>
      <c r="G94" s="244"/>
      <c r="H94" s="248">
        <v>2.6400000000000001</v>
      </c>
      <c r="I94" s="249"/>
      <c r="J94" s="244"/>
      <c r="K94" s="244"/>
      <c r="L94" s="250"/>
      <c r="M94" s="251"/>
      <c r="N94" s="252"/>
      <c r="O94" s="252"/>
      <c r="P94" s="252"/>
      <c r="Q94" s="252"/>
      <c r="R94" s="252"/>
      <c r="S94" s="252"/>
      <c r="T94" s="25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4" t="s">
        <v>288</v>
      </c>
      <c r="AU94" s="254" t="s">
        <v>91</v>
      </c>
      <c r="AV94" s="13" t="s">
        <v>91</v>
      </c>
      <c r="AW94" s="13" t="s">
        <v>4</v>
      </c>
      <c r="AX94" s="13" t="s">
        <v>89</v>
      </c>
      <c r="AY94" s="254" t="s">
        <v>280</v>
      </c>
    </row>
    <row r="95" s="2" customFormat="1" ht="60" customHeight="1">
      <c r="A95" s="41"/>
      <c r="B95" s="42"/>
      <c r="C95" s="230" t="s">
        <v>297</v>
      </c>
      <c r="D95" s="230" t="s">
        <v>282</v>
      </c>
      <c r="E95" s="231" t="s">
        <v>298</v>
      </c>
      <c r="F95" s="232" t="s">
        <v>299</v>
      </c>
      <c r="G95" s="233" t="s">
        <v>235</v>
      </c>
      <c r="H95" s="234">
        <v>17.600000000000001</v>
      </c>
      <c r="I95" s="235"/>
      <c r="J95" s="236">
        <f>ROUND(I95*H95,2)</f>
        <v>0</v>
      </c>
      <c r="K95" s="232" t="s">
        <v>285</v>
      </c>
      <c r="L95" s="47"/>
      <c r="M95" s="237" t="s">
        <v>44</v>
      </c>
      <c r="N95" s="238" t="s">
        <v>53</v>
      </c>
      <c r="O95" s="87"/>
      <c r="P95" s="239">
        <f>O95*H95</f>
        <v>0</v>
      </c>
      <c r="Q95" s="239">
        <v>0</v>
      </c>
      <c r="R95" s="239">
        <f>Q95*H95</f>
        <v>0</v>
      </c>
      <c r="S95" s="239">
        <v>0</v>
      </c>
      <c r="T95" s="240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41" t="s">
        <v>286</v>
      </c>
      <c r="AT95" s="241" t="s">
        <v>282</v>
      </c>
      <c r="AU95" s="241" t="s">
        <v>91</v>
      </c>
      <c r="AY95" s="19" t="s">
        <v>280</v>
      </c>
      <c r="BE95" s="242">
        <f>IF(N95="základní",J95,0)</f>
        <v>0</v>
      </c>
      <c r="BF95" s="242">
        <f>IF(N95="snížená",J95,0)</f>
        <v>0</v>
      </c>
      <c r="BG95" s="242">
        <f>IF(N95="zákl. přenesená",J95,0)</f>
        <v>0</v>
      </c>
      <c r="BH95" s="242">
        <f>IF(N95="sníž. přenesená",J95,0)</f>
        <v>0</v>
      </c>
      <c r="BI95" s="242">
        <f>IF(N95="nulová",J95,0)</f>
        <v>0</v>
      </c>
      <c r="BJ95" s="19" t="s">
        <v>89</v>
      </c>
      <c r="BK95" s="242">
        <f>ROUND(I95*H95,2)</f>
        <v>0</v>
      </c>
      <c r="BL95" s="19" t="s">
        <v>286</v>
      </c>
      <c r="BM95" s="241" t="s">
        <v>2168</v>
      </c>
    </row>
    <row r="96" s="13" customFormat="1">
      <c r="A96" s="13"/>
      <c r="B96" s="243"/>
      <c r="C96" s="244"/>
      <c r="D96" s="245" t="s">
        <v>288</v>
      </c>
      <c r="E96" s="246" t="s">
        <v>44</v>
      </c>
      <c r="F96" s="247" t="s">
        <v>2169</v>
      </c>
      <c r="G96" s="244"/>
      <c r="H96" s="248">
        <v>8.8000000000000007</v>
      </c>
      <c r="I96" s="249"/>
      <c r="J96" s="244"/>
      <c r="K96" s="244"/>
      <c r="L96" s="250"/>
      <c r="M96" s="251"/>
      <c r="N96" s="252"/>
      <c r="O96" s="252"/>
      <c r="P96" s="252"/>
      <c r="Q96" s="252"/>
      <c r="R96" s="252"/>
      <c r="S96" s="252"/>
      <c r="T96" s="25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4" t="s">
        <v>288</v>
      </c>
      <c r="AU96" s="254" t="s">
        <v>91</v>
      </c>
      <c r="AV96" s="13" t="s">
        <v>91</v>
      </c>
      <c r="AW96" s="13" t="s">
        <v>42</v>
      </c>
      <c r="AX96" s="13" t="s">
        <v>82</v>
      </c>
      <c r="AY96" s="254" t="s">
        <v>280</v>
      </c>
    </row>
    <row r="97" s="13" customFormat="1">
      <c r="A97" s="13"/>
      <c r="B97" s="243"/>
      <c r="C97" s="244"/>
      <c r="D97" s="245" t="s">
        <v>288</v>
      </c>
      <c r="E97" s="246" t="s">
        <v>44</v>
      </c>
      <c r="F97" s="247" t="s">
        <v>2170</v>
      </c>
      <c r="G97" s="244"/>
      <c r="H97" s="248">
        <v>6.5499999999999998</v>
      </c>
      <c r="I97" s="249"/>
      <c r="J97" s="244"/>
      <c r="K97" s="244"/>
      <c r="L97" s="250"/>
      <c r="M97" s="251"/>
      <c r="N97" s="252"/>
      <c r="O97" s="252"/>
      <c r="P97" s="252"/>
      <c r="Q97" s="252"/>
      <c r="R97" s="252"/>
      <c r="S97" s="252"/>
      <c r="T97" s="25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4" t="s">
        <v>288</v>
      </c>
      <c r="AU97" s="254" t="s">
        <v>91</v>
      </c>
      <c r="AV97" s="13" t="s">
        <v>91</v>
      </c>
      <c r="AW97" s="13" t="s">
        <v>42</v>
      </c>
      <c r="AX97" s="13" t="s">
        <v>82</v>
      </c>
      <c r="AY97" s="254" t="s">
        <v>280</v>
      </c>
    </row>
    <row r="98" s="13" customFormat="1">
      <c r="A98" s="13"/>
      <c r="B98" s="243"/>
      <c r="C98" s="244"/>
      <c r="D98" s="245" t="s">
        <v>288</v>
      </c>
      <c r="E98" s="246" t="s">
        <v>44</v>
      </c>
      <c r="F98" s="247" t="s">
        <v>2171</v>
      </c>
      <c r="G98" s="244"/>
      <c r="H98" s="248">
        <v>2.25</v>
      </c>
      <c r="I98" s="249"/>
      <c r="J98" s="244"/>
      <c r="K98" s="244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91</v>
      </c>
      <c r="AV98" s="13" t="s">
        <v>91</v>
      </c>
      <c r="AW98" s="13" t="s">
        <v>42</v>
      </c>
      <c r="AX98" s="13" t="s">
        <v>82</v>
      </c>
      <c r="AY98" s="254" t="s">
        <v>280</v>
      </c>
    </row>
    <row r="99" s="14" customFormat="1">
      <c r="A99" s="14"/>
      <c r="B99" s="255"/>
      <c r="C99" s="256"/>
      <c r="D99" s="245" t="s">
        <v>288</v>
      </c>
      <c r="E99" s="257" t="s">
        <v>44</v>
      </c>
      <c r="F99" s="258" t="s">
        <v>292</v>
      </c>
      <c r="G99" s="256"/>
      <c r="H99" s="259">
        <v>17.600000000000001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5" t="s">
        <v>288</v>
      </c>
      <c r="AU99" s="265" t="s">
        <v>91</v>
      </c>
      <c r="AV99" s="14" t="s">
        <v>286</v>
      </c>
      <c r="AW99" s="14" t="s">
        <v>42</v>
      </c>
      <c r="AX99" s="14" t="s">
        <v>89</v>
      </c>
      <c r="AY99" s="265" t="s">
        <v>280</v>
      </c>
    </row>
    <row r="100" s="2" customFormat="1" ht="60" customHeight="1">
      <c r="A100" s="41"/>
      <c r="B100" s="42"/>
      <c r="C100" s="230" t="s">
        <v>286</v>
      </c>
      <c r="D100" s="230" t="s">
        <v>282</v>
      </c>
      <c r="E100" s="231" t="s">
        <v>303</v>
      </c>
      <c r="F100" s="232" t="s">
        <v>304</v>
      </c>
      <c r="G100" s="233" t="s">
        <v>235</v>
      </c>
      <c r="H100" s="234">
        <v>176</v>
      </c>
      <c r="I100" s="235"/>
      <c r="J100" s="236">
        <f>ROUND(I100*H100,2)</f>
        <v>0</v>
      </c>
      <c r="K100" s="232" t="s">
        <v>285</v>
      </c>
      <c r="L100" s="47"/>
      <c r="M100" s="237" t="s">
        <v>44</v>
      </c>
      <c r="N100" s="238" t="s">
        <v>53</v>
      </c>
      <c r="O100" s="87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41" t="s">
        <v>286</v>
      </c>
      <c r="AT100" s="241" t="s">
        <v>282</v>
      </c>
      <c r="AU100" s="241" t="s">
        <v>91</v>
      </c>
      <c r="AY100" s="19" t="s">
        <v>280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9" t="s">
        <v>89</v>
      </c>
      <c r="BK100" s="242">
        <f>ROUND(I100*H100,2)</f>
        <v>0</v>
      </c>
      <c r="BL100" s="19" t="s">
        <v>286</v>
      </c>
      <c r="BM100" s="241" t="s">
        <v>2172</v>
      </c>
    </row>
    <row r="101" s="13" customFormat="1">
      <c r="A101" s="13"/>
      <c r="B101" s="243"/>
      <c r="C101" s="244"/>
      <c r="D101" s="245" t="s">
        <v>288</v>
      </c>
      <c r="E101" s="244"/>
      <c r="F101" s="247" t="s">
        <v>2173</v>
      </c>
      <c r="G101" s="244"/>
      <c r="H101" s="248">
        <v>176</v>
      </c>
      <c r="I101" s="249"/>
      <c r="J101" s="244"/>
      <c r="K101" s="244"/>
      <c r="L101" s="250"/>
      <c r="M101" s="251"/>
      <c r="N101" s="252"/>
      <c r="O101" s="252"/>
      <c r="P101" s="252"/>
      <c r="Q101" s="252"/>
      <c r="R101" s="252"/>
      <c r="S101" s="252"/>
      <c r="T101" s="25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4" t="s">
        <v>288</v>
      </c>
      <c r="AU101" s="254" t="s">
        <v>91</v>
      </c>
      <c r="AV101" s="13" t="s">
        <v>91</v>
      </c>
      <c r="AW101" s="13" t="s">
        <v>4</v>
      </c>
      <c r="AX101" s="13" t="s">
        <v>89</v>
      </c>
      <c r="AY101" s="254" t="s">
        <v>280</v>
      </c>
    </row>
    <row r="102" s="2" customFormat="1" ht="36" customHeight="1">
      <c r="A102" s="41"/>
      <c r="B102" s="42"/>
      <c r="C102" s="230" t="s">
        <v>307</v>
      </c>
      <c r="D102" s="230" t="s">
        <v>282</v>
      </c>
      <c r="E102" s="231" t="s">
        <v>308</v>
      </c>
      <c r="F102" s="232" t="s">
        <v>309</v>
      </c>
      <c r="G102" s="233" t="s">
        <v>235</v>
      </c>
      <c r="H102" s="234">
        <v>8.8000000000000007</v>
      </c>
      <c r="I102" s="235"/>
      <c r="J102" s="236">
        <f>ROUND(I102*H102,2)</f>
        <v>0</v>
      </c>
      <c r="K102" s="232" t="s">
        <v>285</v>
      </c>
      <c r="L102" s="47"/>
      <c r="M102" s="237" t="s">
        <v>44</v>
      </c>
      <c r="N102" s="238" t="s">
        <v>53</v>
      </c>
      <c r="O102" s="87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41" t="s">
        <v>286</v>
      </c>
      <c r="AT102" s="241" t="s">
        <v>282</v>
      </c>
      <c r="AU102" s="241" t="s">
        <v>91</v>
      </c>
      <c r="AY102" s="19" t="s">
        <v>280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9" t="s">
        <v>89</v>
      </c>
      <c r="BK102" s="242">
        <f>ROUND(I102*H102,2)</f>
        <v>0</v>
      </c>
      <c r="BL102" s="19" t="s">
        <v>286</v>
      </c>
      <c r="BM102" s="241" t="s">
        <v>2174</v>
      </c>
    </row>
    <row r="103" s="13" customFormat="1">
      <c r="A103" s="13"/>
      <c r="B103" s="243"/>
      <c r="C103" s="244"/>
      <c r="D103" s="245" t="s">
        <v>288</v>
      </c>
      <c r="E103" s="246" t="s">
        <v>44</v>
      </c>
      <c r="F103" s="247" t="s">
        <v>2175</v>
      </c>
      <c r="G103" s="244"/>
      <c r="H103" s="248">
        <v>2.25</v>
      </c>
      <c r="I103" s="249"/>
      <c r="J103" s="244"/>
      <c r="K103" s="244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91</v>
      </c>
      <c r="AV103" s="13" t="s">
        <v>91</v>
      </c>
      <c r="AW103" s="13" t="s">
        <v>42</v>
      </c>
      <c r="AX103" s="13" t="s">
        <v>82</v>
      </c>
      <c r="AY103" s="254" t="s">
        <v>280</v>
      </c>
    </row>
    <row r="104" s="13" customFormat="1">
      <c r="A104" s="13"/>
      <c r="B104" s="243"/>
      <c r="C104" s="244"/>
      <c r="D104" s="245" t="s">
        <v>288</v>
      </c>
      <c r="E104" s="246" t="s">
        <v>44</v>
      </c>
      <c r="F104" s="247" t="s">
        <v>2176</v>
      </c>
      <c r="G104" s="244"/>
      <c r="H104" s="248">
        <v>6.5499999999999998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42</v>
      </c>
      <c r="AX104" s="13" t="s">
        <v>82</v>
      </c>
      <c r="AY104" s="254" t="s">
        <v>280</v>
      </c>
    </row>
    <row r="105" s="14" customFormat="1">
      <c r="A105" s="14"/>
      <c r="B105" s="255"/>
      <c r="C105" s="256"/>
      <c r="D105" s="245" t="s">
        <v>288</v>
      </c>
      <c r="E105" s="257" t="s">
        <v>44</v>
      </c>
      <c r="F105" s="258" t="s">
        <v>292</v>
      </c>
      <c r="G105" s="256"/>
      <c r="H105" s="259">
        <v>8.8000000000000007</v>
      </c>
      <c r="I105" s="260"/>
      <c r="J105" s="256"/>
      <c r="K105" s="256"/>
      <c r="L105" s="261"/>
      <c r="M105" s="262"/>
      <c r="N105" s="263"/>
      <c r="O105" s="263"/>
      <c r="P105" s="263"/>
      <c r="Q105" s="263"/>
      <c r="R105" s="263"/>
      <c r="S105" s="263"/>
      <c r="T105" s="26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5" t="s">
        <v>288</v>
      </c>
      <c r="AU105" s="265" t="s">
        <v>91</v>
      </c>
      <c r="AV105" s="14" t="s">
        <v>286</v>
      </c>
      <c r="AW105" s="14" t="s">
        <v>42</v>
      </c>
      <c r="AX105" s="14" t="s">
        <v>89</v>
      </c>
      <c r="AY105" s="265" t="s">
        <v>280</v>
      </c>
    </row>
    <row r="106" s="2" customFormat="1" ht="16.5" customHeight="1">
      <c r="A106" s="41"/>
      <c r="B106" s="42"/>
      <c r="C106" s="230" t="s">
        <v>311</v>
      </c>
      <c r="D106" s="230" t="s">
        <v>282</v>
      </c>
      <c r="E106" s="231" t="s">
        <v>312</v>
      </c>
      <c r="F106" s="232" t="s">
        <v>313</v>
      </c>
      <c r="G106" s="233" t="s">
        <v>235</v>
      </c>
      <c r="H106" s="234">
        <v>15.35</v>
      </c>
      <c r="I106" s="235"/>
      <c r="J106" s="236">
        <f>ROUND(I106*H106,2)</f>
        <v>0</v>
      </c>
      <c r="K106" s="232" t="s">
        <v>285</v>
      </c>
      <c r="L106" s="47"/>
      <c r="M106" s="237" t="s">
        <v>44</v>
      </c>
      <c r="N106" s="238" t="s">
        <v>53</v>
      </c>
      <c r="O106" s="87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41" t="s">
        <v>286</v>
      </c>
      <c r="AT106" s="241" t="s">
        <v>282</v>
      </c>
      <c r="AU106" s="241" t="s">
        <v>91</v>
      </c>
      <c r="AY106" s="19" t="s">
        <v>280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9" t="s">
        <v>89</v>
      </c>
      <c r="BK106" s="242">
        <f>ROUND(I106*H106,2)</f>
        <v>0</v>
      </c>
      <c r="BL106" s="19" t="s">
        <v>286</v>
      </c>
      <c r="BM106" s="241" t="s">
        <v>2177</v>
      </c>
    </row>
    <row r="107" s="13" customFormat="1">
      <c r="A107" s="13"/>
      <c r="B107" s="243"/>
      <c r="C107" s="244"/>
      <c r="D107" s="245" t="s">
        <v>288</v>
      </c>
      <c r="E107" s="246" t="s">
        <v>44</v>
      </c>
      <c r="F107" s="247" t="s">
        <v>2178</v>
      </c>
      <c r="G107" s="244"/>
      <c r="H107" s="248">
        <v>8.8000000000000007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82</v>
      </c>
      <c r="AY107" s="254" t="s">
        <v>280</v>
      </c>
    </row>
    <row r="108" s="13" customFormat="1">
      <c r="A108" s="13"/>
      <c r="B108" s="243"/>
      <c r="C108" s="244"/>
      <c r="D108" s="245" t="s">
        <v>288</v>
      </c>
      <c r="E108" s="246" t="s">
        <v>44</v>
      </c>
      <c r="F108" s="247" t="s">
        <v>2176</v>
      </c>
      <c r="G108" s="244"/>
      <c r="H108" s="248">
        <v>6.5499999999999998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4" customFormat="1">
      <c r="A109" s="14"/>
      <c r="B109" s="255"/>
      <c r="C109" s="256"/>
      <c r="D109" s="245" t="s">
        <v>288</v>
      </c>
      <c r="E109" s="257" t="s">
        <v>44</v>
      </c>
      <c r="F109" s="258" t="s">
        <v>292</v>
      </c>
      <c r="G109" s="256"/>
      <c r="H109" s="259">
        <v>15.35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5" t="s">
        <v>288</v>
      </c>
      <c r="AU109" s="265" t="s">
        <v>91</v>
      </c>
      <c r="AV109" s="14" t="s">
        <v>286</v>
      </c>
      <c r="AW109" s="14" t="s">
        <v>42</v>
      </c>
      <c r="AX109" s="14" t="s">
        <v>89</v>
      </c>
      <c r="AY109" s="265" t="s">
        <v>280</v>
      </c>
    </row>
    <row r="110" s="2" customFormat="1" ht="36" customHeight="1">
      <c r="A110" s="41"/>
      <c r="B110" s="42"/>
      <c r="C110" s="230" t="s">
        <v>316</v>
      </c>
      <c r="D110" s="230" t="s">
        <v>282</v>
      </c>
      <c r="E110" s="231" t="s">
        <v>317</v>
      </c>
      <c r="F110" s="232" t="s">
        <v>318</v>
      </c>
      <c r="G110" s="233" t="s">
        <v>319</v>
      </c>
      <c r="H110" s="234">
        <v>11.789999999999999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2179</v>
      </c>
    </row>
    <row r="111" s="13" customFormat="1">
      <c r="A111" s="13"/>
      <c r="B111" s="243"/>
      <c r="C111" s="244"/>
      <c r="D111" s="245" t="s">
        <v>288</v>
      </c>
      <c r="E111" s="246" t="s">
        <v>44</v>
      </c>
      <c r="F111" s="247" t="s">
        <v>2176</v>
      </c>
      <c r="G111" s="244"/>
      <c r="H111" s="248">
        <v>6.5499999999999998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42</v>
      </c>
      <c r="AX111" s="13" t="s">
        <v>89</v>
      </c>
      <c r="AY111" s="254" t="s">
        <v>280</v>
      </c>
    </row>
    <row r="112" s="13" customFormat="1">
      <c r="A112" s="13"/>
      <c r="B112" s="243"/>
      <c r="C112" s="244"/>
      <c r="D112" s="245" t="s">
        <v>288</v>
      </c>
      <c r="E112" s="244"/>
      <c r="F112" s="247" t="s">
        <v>2180</v>
      </c>
      <c r="G112" s="244"/>
      <c r="H112" s="248">
        <v>11.789999999999999</v>
      </c>
      <c r="I112" s="249"/>
      <c r="J112" s="244"/>
      <c r="K112" s="244"/>
      <c r="L112" s="250"/>
      <c r="M112" s="251"/>
      <c r="N112" s="252"/>
      <c r="O112" s="252"/>
      <c r="P112" s="252"/>
      <c r="Q112" s="252"/>
      <c r="R112" s="252"/>
      <c r="S112" s="252"/>
      <c r="T112" s="25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4" t="s">
        <v>288</v>
      </c>
      <c r="AU112" s="254" t="s">
        <v>91</v>
      </c>
      <c r="AV112" s="13" t="s">
        <v>91</v>
      </c>
      <c r="AW112" s="13" t="s">
        <v>4</v>
      </c>
      <c r="AX112" s="13" t="s">
        <v>89</v>
      </c>
      <c r="AY112" s="254" t="s">
        <v>280</v>
      </c>
    </row>
    <row r="113" s="2" customFormat="1" ht="36" customHeight="1">
      <c r="A113" s="41"/>
      <c r="B113" s="42"/>
      <c r="C113" s="230" t="s">
        <v>323</v>
      </c>
      <c r="D113" s="230" t="s">
        <v>282</v>
      </c>
      <c r="E113" s="231" t="s">
        <v>324</v>
      </c>
      <c r="F113" s="232" t="s">
        <v>325</v>
      </c>
      <c r="G113" s="233" t="s">
        <v>235</v>
      </c>
      <c r="H113" s="234">
        <v>2.25</v>
      </c>
      <c r="I113" s="235"/>
      <c r="J113" s="236">
        <f>ROUND(I113*H113,2)</f>
        <v>0</v>
      </c>
      <c r="K113" s="232" t="s">
        <v>285</v>
      </c>
      <c r="L113" s="47"/>
      <c r="M113" s="237" t="s">
        <v>44</v>
      </c>
      <c r="N113" s="238" t="s">
        <v>53</v>
      </c>
      <c r="O113" s="87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41" t="s">
        <v>286</v>
      </c>
      <c r="AT113" s="241" t="s">
        <v>282</v>
      </c>
      <c r="AU113" s="241" t="s">
        <v>91</v>
      </c>
      <c r="AY113" s="19" t="s">
        <v>280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9" t="s">
        <v>89</v>
      </c>
      <c r="BK113" s="242">
        <f>ROUND(I113*H113,2)</f>
        <v>0</v>
      </c>
      <c r="BL113" s="19" t="s">
        <v>286</v>
      </c>
      <c r="BM113" s="241" t="s">
        <v>2181</v>
      </c>
    </row>
    <row r="114" s="13" customFormat="1">
      <c r="A114" s="13"/>
      <c r="B114" s="243"/>
      <c r="C114" s="244"/>
      <c r="D114" s="245" t="s">
        <v>288</v>
      </c>
      <c r="E114" s="246" t="s">
        <v>2158</v>
      </c>
      <c r="F114" s="247" t="s">
        <v>2182</v>
      </c>
      <c r="G114" s="244"/>
      <c r="H114" s="248">
        <v>13.1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3" customFormat="1">
      <c r="A115" s="13"/>
      <c r="B115" s="243"/>
      <c r="C115" s="244"/>
      <c r="D115" s="245" t="s">
        <v>288</v>
      </c>
      <c r="E115" s="246" t="s">
        <v>44</v>
      </c>
      <c r="F115" s="247" t="s">
        <v>2183</v>
      </c>
      <c r="G115" s="244"/>
      <c r="H115" s="248">
        <v>2.25</v>
      </c>
      <c r="I115" s="249"/>
      <c r="J115" s="244"/>
      <c r="K115" s="244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91</v>
      </c>
      <c r="AV115" s="13" t="s">
        <v>91</v>
      </c>
      <c r="AW115" s="13" t="s">
        <v>42</v>
      </c>
      <c r="AX115" s="13" t="s">
        <v>89</v>
      </c>
      <c r="AY115" s="254" t="s">
        <v>280</v>
      </c>
    </row>
    <row r="116" s="12" customFormat="1" ht="22.8" customHeight="1">
      <c r="A116" s="12"/>
      <c r="B116" s="214"/>
      <c r="C116" s="215"/>
      <c r="D116" s="216" t="s">
        <v>81</v>
      </c>
      <c r="E116" s="228" t="s">
        <v>91</v>
      </c>
      <c r="F116" s="228" t="s">
        <v>334</v>
      </c>
      <c r="G116" s="215"/>
      <c r="H116" s="215"/>
      <c r="I116" s="218"/>
      <c r="J116" s="229">
        <f>BK116</f>
        <v>0</v>
      </c>
      <c r="K116" s="215"/>
      <c r="L116" s="220"/>
      <c r="M116" s="221"/>
      <c r="N116" s="222"/>
      <c r="O116" s="222"/>
      <c r="P116" s="223">
        <f>SUM(P117:P125)</f>
        <v>0</v>
      </c>
      <c r="Q116" s="222"/>
      <c r="R116" s="223">
        <f>SUM(R117:R125)</f>
        <v>40.505040000000001</v>
      </c>
      <c r="S116" s="222"/>
      <c r="T116" s="224">
        <f>SUM(T117:T125)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5" t="s">
        <v>89</v>
      </c>
      <c r="AT116" s="226" t="s">
        <v>81</v>
      </c>
      <c r="AU116" s="226" t="s">
        <v>89</v>
      </c>
      <c r="AY116" s="225" t="s">
        <v>280</v>
      </c>
      <c r="BK116" s="227">
        <f>SUM(BK117:BK125)</f>
        <v>0</v>
      </c>
    </row>
    <row r="117" s="2" customFormat="1" ht="36" customHeight="1">
      <c r="A117" s="41"/>
      <c r="B117" s="42"/>
      <c r="C117" s="230" t="s">
        <v>328</v>
      </c>
      <c r="D117" s="230" t="s">
        <v>282</v>
      </c>
      <c r="E117" s="231" t="s">
        <v>2184</v>
      </c>
      <c r="F117" s="232" t="s">
        <v>2185</v>
      </c>
      <c r="G117" s="233" t="s">
        <v>235</v>
      </c>
      <c r="H117" s="234">
        <v>5.2400000000000002</v>
      </c>
      <c r="I117" s="235"/>
      <c r="J117" s="236">
        <f>ROUND(I117*H117,2)</f>
        <v>0</v>
      </c>
      <c r="K117" s="232" t="s">
        <v>285</v>
      </c>
      <c r="L117" s="47"/>
      <c r="M117" s="237" t="s">
        <v>44</v>
      </c>
      <c r="N117" s="238" t="s">
        <v>53</v>
      </c>
      <c r="O117" s="87"/>
      <c r="P117" s="239">
        <f>O117*H117</f>
        <v>0</v>
      </c>
      <c r="Q117" s="239">
        <v>2.1600000000000001</v>
      </c>
      <c r="R117" s="239">
        <f>Q117*H117</f>
        <v>11.318400000000001</v>
      </c>
      <c r="S117" s="239">
        <v>0</v>
      </c>
      <c r="T117" s="240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41" t="s">
        <v>286</v>
      </c>
      <c r="AT117" s="241" t="s">
        <v>282</v>
      </c>
      <c r="AU117" s="241" t="s">
        <v>91</v>
      </c>
      <c r="AY117" s="19" t="s">
        <v>280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9" t="s">
        <v>89</v>
      </c>
      <c r="BK117" s="242">
        <f>ROUND(I117*H117,2)</f>
        <v>0</v>
      </c>
      <c r="BL117" s="19" t="s">
        <v>286</v>
      </c>
      <c r="BM117" s="241" t="s">
        <v>2186</v>
      </c>
    </row>
    <row r="118" s="2" customFormat="1">
      <c r="A118" s="41"/>
      <c r="B118" s="42"/>
      <c r="C118" s="43"/>
      <c r="D118" s="245" t="s">
        <v>360</v>
      </c>
      <c r="E118" s="43"/>
      <c r="F118" s="276" t="s">
        <v>2187</v>
      </c>
      <c r="G118" s="43"/>
      <c r="H118" s="43"/>
      <c r="I118" s="150"/>
      <c r="J118" s="43"/>
      <c r="K118" s="43"/>
      <c r="L118" s="47"/>
      <c r="M118" s="277"/>
      <c r="N118" s="278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360</v>
      </c>
      <c r="AU118" s="19" t="s">
        <v>91</v>
      </c>
    </row>
    <row r="119" s="13" customFormat="1">
      <c r="A119" s="13"/>
      <c r="B119" s="243"/>
      <c r="C119" s="244"/>
      <c r="D119" s="245" t="s">
        <v>288</v>
      </c>
      <c r="E119" s="246" t="s">
        <v>44</v>
      </c>
      <c r="F119" s="247" t="s">
        <v>2188</v>
      </c>
      <c r="G119" s="244"/>
      <c r="H119" s="248">
        <v>5.2400000000000002</v>
      </c>
      <c r="I119" s="249"/>
      <c r="J119" s="244"/>
      <c r="K119" s="244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91</v>
      </c>
      <c r="AV119" s="13" t="s">
        <v>91</v>
      </c>
      <c r="AW119" s="13" t="s">
        <v>42</v>
      </c>
      <c r="AX119" s="13" t="s">
        <v>89</v>
      </c>
      <c r="AY119" s="254" t="s">
        <v>280</v>
      </c>
    </row>
    <row r="120" s="2" customFormat="1" ht="24" customHeight="1">
      <c r="A120" s="41"/>
      <c r="B120" s="42"/>
      <c r="C120" s="230" t="s">
        <v>335</v>
      </c>
      <c r="D120" s="230" t="s">
        <v>282</v>
      </c>
      <c r="E120" s="231" t="s">
        <v>2189</v>
      </c>
      <c r="F120" s="232" t="s">
        <v>2190</v>
      </c>
      <c r="G120" s="233" t="s">
        <v>431</v>
      </c>
      <c r="H120" s="234">
        <v>21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0.11984</v>
      </c>
      <c r="R120" s="239">
        <f>Q120*H120</f>
        <v>2.5166400000000002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2191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2192</v>
      </c>
      <c r="G121" s="244"/>
      <c r="H121" s="248">
        <v>21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89</v>
      </c>
      <c r="AY121" s="254" t="s">
        <v>280</v>
      </c>
    </row>
    <row r="122" s="2" customFormat="1" ht="16.5" customHeight="1">
      <c r="A122" s="41"/>
      <c r="B122" s="42"/>
      <c r="C122" s="266" t="s">
        <v>341</v>
      </c>
      <c r="D122" s="266" t="s">
        <v>329</v>
      </c>
      <c r="E122" s="267" t="s">
        <v>2193</v>
      </c>
      <c r="F122" s="268" t="s">
        <v>2194</v>
      </c>
      <c r="G122" s="269" t="s">
        <v>431</v>
      </c>
      <c r="H122" s="270">
        <v>20</v>
      </c>
      <c r="I122" s="271"/>
      <c r="J122" s="272">
        <f>ROUND(I122*H122,2)</f>
        <v>0</v>
      </c>
      <c r="K122" s="268" t="s">
        <v>44</v>
      </c>
      <c r="L122" s="273"/>
      <c r="M122" s="274" t="s">
        <v>44</v>
      </c>
      <c r="N122" s="275" t="s">
        <v>53</v>
      </c>
      <c r="O122" s="87"/>
      <c r="P122" s="239">
        <f>O122*H122</f>
        <v>0</v>
      </c>
      <c r="Q122" s="239">
        <v>1.27</v>
      </c>
      <c r="R122" s="239">
        <f>Q122*H122</f>
        <v>25.399999999999999</v>
      </c>
      <c r="S122" s="239">
        <v>0</v>
      </c>
      <c r="T122" s="240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41" t="s">
        <v>323</v>
      </c>
      <c r="AT122" s="241" t="s">
        <v>329</v>
      </c>
      <c r="AU122" s="241" t="s">
        <v>91</v>
      </c>
      <c r="AY122" s="19" t="s">
        <v>280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9" t="s">
        <v>89</v>
      </c>
      <c r="BK122" s="242">
        <f>ROUND(I122*H122,2)</f>
        <v>0</v>
      </c>
      <c r="BL122" s="19" t="s">
        <v>286</v>
      </c>
      <c r="BM122" s="241" t="s">
        <v>2195</v>
      </c>
    </row>
    <row r="123" s="2" customFormat="1">
      <c r="A123" s="41"/>
      <c r="B123" s="42"/>
      <c r="C123" s="43"/>
      <c r="D123" s="245" t="s">
        <v>360</v>
      </c>
      <c r="E123" s="43"/>
      <c r="F123" s="276" t="s">
        <v>2196</v>
      </c>
      <c r="G123" s="43"/>
      <c r="H123" s="43"/>
      <c r="I123" s="150"/>
      <c r="J123" s="43"/>
      <c r="K123" s="43"/>
      <c r="L123" s="47"/>
      <c r="M123" s="277"/>
      <c r="N123" s="278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360</v>
      </c>
      <c r="AU123" s="19" t="s">
        <v>91</v>
      </c>
    </row>
    <row r="124" s="2" customFormat="1" ht="16.5" customHeight="1">
      <c r="A124" s="41"/>
      <c r="B124" s="42"/>
      <c r="C124" s="266" t="s">
        <v>347</v>
      </c>
      <c r="D124" s="266" t="s">
        <v>329</v>
      </c>
      <c r="E124" s="267" t="s">
        <v>2197</v>
      </c>
      <c r="F124" s="268" t="s">
        <v>2198</v>
      </c>
      <c r="G124" s="269" t="s">
        <v>431</v>
      </c>
      <c r="H124" s="270">
        <v>1</v>
      </c>
      <c r="I124" s="271"/>
      <c r="J124" s="272">
        <f>ROUND(I124*H124,2)</f>
        <v>0</v>
      </c>
      <c r="K124" s="268" t="s">
        <v>44</v>
      </c>
      <c r="L124" s="273"/>
      <c r="M124" s="274" t="s">
        <v>44</v>
      </c>
      <c r="N124" s="275" t="s">
        <v>53</v>
      </c>
      <c r="O124" s="87"/>
      <c r="P124" s="239">
        <f>O124*H124</f>
        <v>0</v>
      </c>
      <c r="Q124" s="239">
        <v>1.27</v>
      </c>
      <c r="R124" s="239">
        <f>Q124*H124</f>
        <v>1.27</v>
      </c>
      <c r="S124" s="239">
        <v>0</v>
      </c>
      <c r="T124" s="240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41" t="s">
        <v>323</v>
      </c>
      <c r="AT124" s="241" t="s">
        <v>329</v>
      </c>
      <c r="AU124" s="241" t="s">
        <v>91</v>
      </c>
      <c r="AY124" s="19" t="s">
        <v>280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9" t="s">
        <v>89</v>
      </c>
      <c r="BK124" s="242">
        <f>ROUND(I124*H124,2)</f>
        <v>0</v>
      </c>
      <c r="BL124" s="19" t="s">
        <v>286</v>
      </c>
      <c r="BM124" s="241" t="s">
        <v>2199</v>
      </c>
    </row>
    <row r="125" s="2" customFormat="1">
      <c r="A125" s="41"/>
      <c r="B125" s="42"/>
      <c r="C125" s="43"/>
      <c r="D125" s="245" t="s">
        <v>360</v>
      </c>
      <c r="E125" s="43"/>
      <c r="F125" s="276" t="s">
        <v>2200</v>
      </c>
      <c r="G125" s="43"/>
      <c r="H125" s="43"/>
      <c r="I125" s="150"/>
      <c r="J125" s="43"/>
      <c r="K125" s="43"/>
      <c r="L125" s="47"/>
      <c r="M125" s="277"/>
      <c r="N125" s="278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360</v>
      </c>
      <c r="AU125" s="19" t="s">
        <v>91</v>
      </c>
    </row>
    <row r="126" s="12" customFormat="1" ht="22.8" customHeight="1">
      <c r="A126" s="12"/>
      <c r="B126" s="214"/>
      <c r="C126" s="215"/>
      <c r="D126" s="216" t="s">
        <v>81</v>
      </c>
      <c r="E126" s="228" t="s">
        <v>328</v>
      </c>
      <c r="F126" s="228" t="s">
        <v>638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SUM(P127:P129)</f>
        <v>0</v>
      </c>
      <c r="Q126" s="222"/>
      <c r="R126" s="223">
        <f>SUM(R127:R129)</f>
        <v>0.021420000000000002</v>
      </c>
      <c r="S126" s="222"/>
      <c r="T126" s="224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89</v>
      </c>
      <c r="AT126" s="226" t="s">
        <v>81</v>
      </c>
      <c r="AU126" s="226" t="s">
        <v>89</v>
      </c>
      <c r="AY126" s="225" t="s">
        <v>280</v>
      </c>
      <c r="BK126" s="227">
        <f>SUM(BK127:BK129)</f>
        <v>0</v>
      </c>
    </row>
    <row r="127" s="2" customFormat="1" ht="36" customHeight="1">
      <c r="A127" s="41"/>
      <c r="B127" s="42"/>
      <c r="C127" s="230" t="s">
        <v>356</v>
      </c>
      <c r="D127" s="230" t="s">
        <v>282</v>
      </c>
      <c r="E127" s="231" t="s">
        <v>2201</v>
      </c>
      <c r="F127" s="232" t="s">
        <v>2202</v>
      </c>
      <c r="G127" s="233" t="s">
        <v>431</v>
      </c>
      <c r="H127" s="234">
        <v>126</v>
      </c>
      <c r="I127" s="235"/>
      <c r="J127" s="236">
        <f>ROUND(I127*H127,2)</f>
        <v>0</v>
      </c>
      <c r="K127" s="232" t="s">
        <v>285</v>
      </c>
      <c r="L127" s="47"/>
      <c r="M127" s="237" t="s">
        <v>44</v>
      </c>
      <c r="N127" s="238" t="s">
        <v>53</v>
      </c>
      <c r="O127" s="87"/>
      <c r="P127" s="239">
        <f>O127*H127</f>
        <v>0</v>
      </c>
      <c r="Q127" s="239">
        <v>1.0000000000000001E-05</v>
      </c>
      <c r="R127" s="239">
        <f>Q127*H127</f>
        <v>0.0012600000000000001</v>
      </c>
      <c r="S127" s="239">
        <v>0</v>
      </c>
      <c r="T127" s="240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41" t="s">
        <v>286</v>
      </c>
      <c r="AT127" s="241" t="s">
        <v>282</v>
      </c>
      <c r="AU127" s="241" t="s">
        <v>91</v>
      </c>
      <c r="AY127" s="19" t="s">
        <v>280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9" t="s">
        <v>89</v>
      </c>
      <c r="BK127" s="242">
        <f>ROUND(I127*H127,2)</f>
        <v>0</v>
      </c>
      <c r="BL127" s="19" t="s">
        <v>286</v>
      </c>
      <c r="BM127" s="241" t="s">
        <v>2203</v>
      </c>
    </row>
    <row r="128" s="13" customFormat="1">
      <c r="A128" s="13"/>
      <c r="B128" s="243"/>
      <c r="C128" s="244"/>
      <c r="D128" s="245" t="s">
        <v>288</v>
      </c>
      <c r="E128" s="246" t="s">
        <v>44</v>
      </c>
      <c r="F128" s="247" t="s">
        <v>2204</v>
      </c>
      <c r="G128" s="244"/>
      <c r="H128" s="248">
        <v>126</v>
      </c>
      <c r="I128" s="249"/>
      <c r="J128" s="244"/>
      <c r="K128" s="244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91</v>
      </c>
      <c r="AV128" s="13" t="s">
        <v>91</v>
      </c>
      <c r="AW128" s="13" t="s">
        <v>42</v>
      </c>
      <c r="AX128" s="13" t="s">
        <v>89</v>
      </c>
      <c r="AY128" s="254" t="s">
        <v>280</v>
      </c>
    </row>
    <row r="129" s="2" customFormat="1" ht="24" customHeight="1">
      <c r="A129" s="41"/>
      <c r="B129" s="42"/>
      <c r="C129" s="230" t="s">
        <v>363</v>
      </c>
      <c r="D129" s="230" t="s">
        <v>282</v>
      </c>
      <c r="E129" s="231" t="s">
        <v>2205</v>
      </c>
      <c r="F129" s="232" t="s">
        <v>2206</v>
      </c>
      <c r="G129" s="233" t="s">
        <v>431</v>
      </c>
      <c r="H129" s="234">
        <v>126</v>
      </c>
      <c r="I129" s="235"/>
      <c r="J129" s="236">
        <f>ROUND(I129*H129,2)</f>
        <v>0</v>
      </c>
      <c r="K129" s="232" t="s">
        <v>44</v>
      </c>
      <c r="L129" s="47"/>
      <c r="M129" s="237" t="s">
        <v>44</v>
      </c>
      <c r="N129" s="238" t="s">
        <v>53</v>
      </c>
      <c r="O129" s="87"/>
      <c r="P129" s="239">
        <f>O129*H129</f>
        <v>0</v>
      </c>
      <c r="Q129" s="239">
        <v>0.00016000000000000001</v>
      </c>
      <c r="R129" s="239">
        <f>Q129*H129</f>
        <v>0.020160000000000001</v>
      </c>
      <c r="S129" s="239">
        <v>0</v>
      </c>
      <c r="T129" s="240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41" t="s">
        <v>286</v>
      </c>
      <c r="AT129" s="241" t="s">
        <v>282</v>
      </c>
      <c r="AU129" s="241" t="s">
        <v>91</v>
      </c>
      <c r="AY129" s="19" t="s">
        <v>280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9" t="s">
        <v>89</v>
      </c>
      <c r="BK129" s="242">
        <f>ROUND(I129*H129,2)</f>
        <v>0</v>
      </c>
      <c r="BL129" s="19" t="s">
        <v>286</v>
      </c>
      <c r="BM129" s="241" t="s">
        <v>2207</v>
      </c>
    </row>
    <row r="130" s="12" customFormat="1" ht="22.8" customHeight="1">
      <c r="A130" s="12"/>
      <c r="B130" s="214"/>
      <c r="C130" s="215"/>
      <c r="D130" s="216" t="s">
        <v>81</v>
      </c>
      <c r="E130" s="228" t="s">
        <v>701</v>
      </c>
      <c r="F130" s="228" t="s">
        <v>702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P131</f>
        <v>0</v>
      </c>
      <c r="Q130" s="222"/>
      <c r="R130" s="223">
        <f>R131</f>
        <v>0</v>
      </c>
      <c r="S130" s="222"/>
      <c r="T130" s="224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89</v>
      </c>
      <c r="AT130" s="226" t="s">
        <v>81</v>
      </c>
      <c r="AU130" s="226" t="s">
        <v>89</v>
      </c>
      <c r="AY130" s="225" t="s">
        <v>280</v>
      </c>
      <c r="BK130" s="227">
        <f>BK131</f>
        <v>0</v>
      </c>
    </row>
    <row r="131" s="2" customFormat="1" ht="72" customHeight="1">
      <c r="A131" s="41"/>
      <c r="B131" s="42"/>
      <c r="C131" s="230" t="s">
        <v>8</v>
      </c>
      <c r="D131" s="230" t="s">
        <v>282</v>
      </c>
      <c r="E131" s="231" t="s">
        <v>2208</v>
      </c>
      <c r="F131" s="232" t="s">
        <v>2209</v>
      </c>
      <c r="G131" s="233" t="s">
        <v>319</v>
      </c>
      <c r="H131" s="234">
        <v>40.526000000000003</v>
      </c>
      <c r="I131" s="235"/>
      <c r="J131" s="236">
        <f>ROUND(I131*H131,2)</f>
        <v>0</v>
      </c>
      <c r="K131" s="232" t="s">
        <v>285</v>
      </c>
      <c r="L131" s="47"/>
      <c r="M131" s="237" t="s">
        <v>44</v>
      </c>
      <c r="N131" s="238" t="s">
        <v>53</v>
      </c>
      <c r="O131" s="87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41" t="s">
        <v>286</v>
      </c>
      <c r="AT131" s="241" t="s">
        <v>282</v>
      </c>
      <c r="AU131" s="241" t="s">
        <v>91</v>
      </c>
      <c r="AY131" s="19" t="s">
        <v>280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9" t="s">
        <v>89</v>
      </c>
      <c r="BK131" s="242">
        <f>ROUND(I131*H131,2)</f>
        <v>0</v>
      </c>
      <c r="BL131" s="19" t="s">
        <v>286</v>
      </c>
      <c r="BM131" s="241" t="s">
        <v>2210</v>
      </c>
    </row>
    <row r="132" s="12" customFormat="1" ht="25.92" customHeight="1">
      <c r="A132" s="12"/>
      <c r="B132" s="214"/>
      <c r="C132" s="215"/>
      <c r="D132" s="216" t="s">
        <v>81</v>
      </c>
      <c r="E132" s="217" t="s">
        <v>707</v>
      </c>
      <c r="F132" s="217" t="s">
        <v>708</v>
      </c>
      <c r="G132" s="215"/>
      <c r="H132" s="215"/>
      <c r="I132" s="218"/>
      <c r="J132" s="219">
        <f>BK132</f>
        <v>0</v>
      </c>
      <c r="K132" s="215"/>
      <c r="L132" s="220"/>
      <c r="M132" s="221"/>
      <c r="N132" s="222"/>
      <c r="O132" s="222"/>
      <c r="P132" s="223">
        <f>P133+P143</f>
        <v>0</v>
      </c>
      <c r="Q132" s="222"/>
      <c r="R132" s="223">
        <f>R133+R143</f>
        <v>0.37618755999999998</v>
      </c>
      <c r="S132" s="222"/>
      <c r="T132" s="224">
        <f>T133+T143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91</v>
      </c>
      <c r="AT132" s="226" t="s">
        <v>81</v>
      </c>
      <c r="AU132" s="226" t="s">
        <v>82</v>
      </c>
      <c r="AY132" s="225" t="s">
        <v>280</v>
      </c>
      <c r="BK132" s="227">
        <f>BK133+BK143</f>
        <v>0</v>
      </c>
    </row>
    <row r="133" s="12" customFormat="1" ht="22.8" customHeight="1">
      <c r="A133" s="12"/>
      <c r="B133" s="214"/>
      <c r="C133" s="215"/>
      <c r="D133" s="216" t="s">
        <v>81</v>
      </c>
      <c r="E133" s="228" t="s">
        <v>1107</v>
      </c>
      <c r="F133" s="228" t="s">
        <v>1108</v>
      </c>
      <c r="G133" s="215"/>
      <c r="H133" s="215"/>
      <c r="I133" s="218"/>
      <c r="J133" s="229">
        <f>BK133</f>
        <v>0</v>
      </c>
      <c r="K133" s="215"/>
      <c r="L133" s="220"/>
      <c r="M133" s="221"/>
      <c r="N133" s="222"/>
      <c r="O133" s="222"/>
      <c r="P133" s="223">
        <f>SUM(P134:P142)</f>
        <v>0</v>
      </c>
      <c r="Q133" s="222"/>
      <c r="R133" s="223">
        <f>SUM(R134:R142)</f>
        <v>0.35599999999999998</v>
      </c>
      <c r="S133" s="222"/>
      <c r="T133" s="224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5" t="s">
        <v>91</v>
      </c>
      <c r="AT133" s="226" t="s">
        <v>81</v>
      </c>
      <c r="AU133" s="226" t="s">
        <v>89</v>
      </c>
      <c r="AY133" s="225" t="s">
        <v>280</v>
      </c>
      <c r="BK133" s="227">
        <f>SUM(BK134:BK142)</f>
        <v>0</v>
      </c>
    </row>
    <row r="134" s="2" customFormat="1" ht="36" customHeight="1">
      <c r="A134" s="41"/>
      <c r="B134" s="42"/>
      <c r="C134" s="230" t="s">
        <v>374</v>
      </c>
      <c r="D134" s="230" t="s">
        <v>282</v>
      </c>
      <c r="E134" s="231" t="s">
        <v>2211</v>
      </c>
      <c r="F134" s="232" t="s">
        <v>2212</v>
      </c>
      <c r="G134" s="233" t="s">
        <v>201</v>
      </c>
      <c r="H134" s="234">
        <v>11.970000000000001</v>
      </c>
      <c r="I134" s="235"/>
      <c r="J134" s="236">
        <f>ROUND(I134*H134,2)</f>
        <v>0</v>
      </c>
      <c r="K134" s="232" t="s">
        <v>285</v>
      </c>
      <c r="L134" s="47"/>
      <c r="M134" s="237" t="s">
        <v>44</v>
      </c>
      <c r="N134" s="238" t="s">
        <v>53</v>
      </c>
      <c r="O134" s="87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41" t="s">
        <v>374</v>
      </c>
      <c r="AT134" s="241" t="s">
        <v>282</v>
      </c>
      <c r="AU134" s="241" t="s">
        <v>91</v>
      </c>
      <c r="AY134" s="19" t="s">
        <v>280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9" t="s">
        <v>89</v>
      </c>
      <c r="BK134" s="242">
        <f>ROUND(I134*H134,2)</f>
        <v>0</v>
      </c>
      <c r="BL134" s="19" t="s">
        <v>374</v>
      </c>
      <c r="BM134" s="241" t="s">
        <v>2213</v>
      </c>
    </row>
    <row r="135" s="13" customFormat="1">
      <c r="A135" s="13"/>
      <c r="B135" s="243"/>
      <c r="C135" s="244"/>
      <c r="D135" s="245" t="s">
        <v>288</v>
      </c>
      <c r="E135" s="246" t="s">
        <v>44</v>
      </c>
      <c r="F135" s="247" t="s">
        <v>2214</v>
      </c>
      <c r="G135" s="244"/>
      <c r="H135" s="248">
        <v>11.970000000000001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91</v>
      </c>
      <c r="AV135" s="13" t="s">
        <v>91</v>
      </c>
      <c r="AW135" s="13" t="s">
        <v>42</v>
      </c>
      <c r="AX135" s="13" t="s">
        <v>89</v>
      </c>
      <c r="AY135" s="254" t="s">
        <v>280</v>
      </c>
    </row>
    <row r="136" s="2" customFormat="1" ht="24" customHeight="1">
      <c r="A136" s="41"/>
      <c r="B136" s="42"/>
      <c r="C136" s="266" t="s">
        <v>378</v>
      </c>
      <c r="D136" s="266" t="s">
        <v>329</v>
      </c>
      <c r="E136" s="267" t="s">
        <v>2215</v>
      </c>
      <c r="F136" s="268" t="s">
        <v>2216</v>
      </c>
      <c r="G136" s="269" t="s">
        <v>235</v>
      </c>
      <c r="H136" s="270">
        <v>0.59899999999999998</v>
      </c>
      <c r="I136" s="271"/>
      <c r="J136" s="272">
        <f>ROUND(I136*H136,2)</f>
        <v>0</v>
      </c>
      <c r="K136" s="268" t="s">
        <v>44</v>
      </c>
      <c r="L136" s="273"/>
      <c r="M136" s="274" t="s">
        <v>44</v>
      </c>
      <c r="N136" s="275" t="s">
        <v>53</v>
      </c>
      <c r="O136" s="87"/>
      <c r="P136" s="239">
        <f>O136*H136</f>
        <v>0</v>
      </c>
      <c r="Q136" s="239">
        <v>0.5</v>
      </c>
      <c r="R136" s="239">
        <f>Q136*H136</f>
        <v>0.29949999999999999</v>
      </c>
      <c r="S136" s="239">
        <v>0</v>
      </c>
      <c r="T136" s="240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41" t="s">
        <v>455</v>
      </c>
      <c r="AT136" s="241" t="s">
        <v>329</v>
      </c>
      <c r="AU136" s="241" t="s">
        <v>91</v>
      </c>
      <c r="AY136" s="19" t="s">
        <v>280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9" t="s">
        <v>89</v>
      </c>
      <c r="BK136" s="242">
        <f>ROUND(I136*H136,2)</f>
        <v>0</v>
      </c>
      <c r="BL136" s="19" t="s">
        <v>374</v>
      </c>
      <c r="BM136" s="241" t="s">
        <v>2217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2218</v>
      </c>
      <c r="G137" s="244"/>
      <c r="H137" s="248">
        <v>0.59899999999999998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89</v>
      </c>
      <c r="AY137" s="254" t="s">
        <v>280</v>
      </c>
    </row>
    <row r="138" s="2" customFormat="1" ht="16.5" customHeight="1">
      <c r="A138" s="41"/>
      <c r="B138" s="42"/>
      <c r="C138" s="230" t="s">
        <v>384</v>
      </c>
      <c r="D138" s="230" t="s">
        <v>282</v>
      </c>
      <c r="E138" s="231" t="s">
        <v>2219</v>
      </c>
      <c r="F138" s="232" t="s">
        <v>2220</v>
      </c>
      <c r="G138" s="233" t="s">
        <v>218</v>
      </c>
      <c r="H138" s="234">
        <v>25.199999999999999</v>
      </c>
      <c r="I138" s="235"/>
      <c r="J138" s="236">
        <f>ROUND(I138*H138,2)</f>
        <v>0</v>
      </c>
      <c r="K138" s="232" t="s">
        <v>285</v>
      </c>
      <c r="L138" s="47"/>
      <c r="M138" s="237" t="s">
        <v>44</v>
      </c>
      <c r="N138" s="238" t="s">
        <v>53</v>
      </c>
      <c r="O138" s="87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41" t="s">
        <v>374</v>
      </c>
      <c r="AT138" s="241" t="s">
        <v>282</v>
      </c>
      <c r="AU138" s="241" t="s">
        <v>91</v>
      </c>
      <c r="AY138" s="19" t="s">
        <v>280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9" t="s">
        <v>89</v>
      </c>
      <c r="BK138" s="242">
        <f>ROUND(I138*H138,2)</f>
        <v>0</v>
      </c>
      <c r="BL138" s="19" t="s">
        <v>374</v>
      </c>
      <c r="BM138" s="241" t="s">
        <v>2221</v>
      </c>
    </row>
    <row r="139" s="13" customFormat="1">
      <c r="A139" s="13"/>
      <c r="B139" s="243"/>
      <c r="C139" s="244"/>
      <c r="D139" s="245" t="s">
        <v>288</v>
      </c>
      <c r="E139" s="246" t="s">
        <v>44</v>
      </c>
      <c r="F139" s="247" t="s">
        <v>2222</v>
      </c>
      <c r="G139" s="244"/>
      <c r="H139" s="248">
        <v>25.199999999999999</v>
      </c>
      <c r="I139" s="249"/>
      <c r="J139" s="244"/>
      <c r="K139" s="244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91</v>
      </c>
      <c r="AV139" s="13" t="s">
        <v>91</v>
      </c>
      <c r="AW139" s="13" t="s">
        <v>42</v>
      </c>
      <c r="AX139" s="13" t="s">
        <v>89</v>
      </c>
      <c r="AY139" s="254" t="s">
        <v>280</v>
      </c>
    </row>
    <row r="140" s="2" customFormat="1" ht="16.5" customHeight="1">
      <c r="A140" s="41"/>
      <c r="B140" s="42"/>
      <c r="C140" s="266" t="s">
        <v>388</v>
      </c>
      <c r="D140" s="266" t="s">
        <v>329</v>
      </c>
      <c r="E140" s="267" t="s">
        <v>2223</v>
      </c>
      <c r="F140" s="268" t="s">
        <v>2224</v>
      </c>
      <c r="G140" s="269" t="s">
        <v>235</v>
      </c>
      <c r="H140" s="270">
        <v>0.113</v>
      </c>
      <c r="I140" s="271"/>
      <c r="J140" s="272">
        <f>ROUND(I140*H140,2)</f>
        <v>0</v>
      </c>
      <c r="K140" s="268" t="s">
        <v>285</v>
      </c>
      <c r="L140" s="273"/>
      <c r="M140" s="274" t="s">
        <v>44</v>
      </c>
      <c r="N140" s="275" t="s">
        <v>53</v>
      </c>
      <c r="O140" s="87"/>
      <c r="P140" s="239">
        <f>O140*H140</f>
        <v>0</v>
      </c>
      <c r="Q140" s="239">
        <v>0.5</v>
      </c>
      <c r="R140" s="239">
        <f>Q140*H140</f>
        <v>0.056500000000000002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455</v>
      </c>
      <c r="AT140" s="241" t="s">
        <v>329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374</v>
      </c>
      <c r="BM140" s="241" t="s">
        <v>2225</v>
      </c>
    </row>
    <row r="141" s="13" customFormat="1">
      <c r="A141" s="13"/>
      <c r="B141" s="243"/>
      <c r="C141" s="244"/>
      <c r="D141" s="245" t="s">
        <v>288</v>
      </c>
      <c r="E141" s="246" t="s">
        <v>44</v>
      </c>
      <c r="F141" s="247" t="s">
        <v>2226</v>
      </c>
      <c r="G141" s="244"/>
      <c r="H141" s="248">
        <v>0.113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91</v>
      </c>
      <c r="AV141" s="13" t="s">
        <v>91</v>
      </c>
      <c r="AW141" s="13" t="s">
        <v>42</v>
      </c>
      <c r="AX141" s="13" t="s">
        <v>89</v>
      </c>
      <c r="AY141" s="254" t="s">
        <v>280</v>
      </c>
    </row>
    <row r="142" s="2" customFormat="1" ht="36" customHeight="1">
      <c r="A142" s="41"/>
      <c r="B142" s="42"/>
      <c r="C142" s="230" t="s">
        <v>394</v>
      </c>
      <c r="D142" s="230" t="s">
        <v>282</v>
      </c>
      <c r="E142" s="231" t="s">
        <v>1127</v>
      </c>
      <c r="F142" s="232" t="s">
        <v>1128</v>
      </c>
      <c r="G142" s="233" t="s">
        <v>763</v>
      </c>
      <c r="H142" s="300"/>
      <c r="I142" s="235"/>
      <c r="J142" s="236">
        <f>ROUND(I142*H142,2)</f>
        <v>0</v>
      </c>
      <c r="K142" s="232" t="s">
        <v>285</v>
      </c>
      <c r="L142" s="47"/>
      <c r="M142" s="237" t="s">
        <v>44</v>
      </c>
      <c r="N142" s="238" t="s">
        <v>53</v>
      </c>
      <c r="O142" s="87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41" t="s">
        <v>374</v>
      </c>
      <c r="AT142" s="241" t="s">
        <v>282</v>
      </c>
      <c r="AU142" s="241" t="s">
        <v>91</v>
      </c>
      <c r="AY142" s="19" t="s">
        <v>280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9" t="s">
        <v>89</v>
      </c>
      <c r="BK142" s="242">
        <f>ROUND(I142*H142,2)</f>
        <v>0</v>
      </c>
      <c r="BL142" s="19" t="s">
        <v>374</v>
      </c>
      <c r="BM142" s="241" t="s">
        <v>2227</v>
      </c>
    </row>
    <row r="143" s="12" customFormat="1" ht="22.8" customHeight="1">
      <c r="A143" s="12"/>
      <c r="B143" s="214"/>
      <c r="C143" s="215"/>
      <c r="D143" s="216" t="s">
        <v>81</v>
      </c>
      <c r="E143" s="228" t="s">
        <v>2228</v>
      </c>
      <c r="F143" s="228" t="s">
        <v>2229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SUM(P144:P148)</f>
        <v>0</v>
      </c>
      <c r="Q143" s="222"/>
      <c r="R143" s="223">
        <f>SUM(R144:R148)</f>
        <v>0.02018756</v>
      </c>
      <c r="S143" s="222"/>
      <c r="T143" s="224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91</v>
      </c>
      <c r="AT143" s="226" t="s">
        <v>81</v>
      </c>
      <c r="AU143" s="226" t="s">
        <v>89</v>
      </c>
      <c r="AY143" s="225" t="s">
        <v>280</v>
      </c>
      <c r="BK143" s="227">
        <f>SUM(BK144:BK148)</f>
        <v>0</v>
      </c>
    </row>
    <row r="144" s="2" customFormat="1" ht="24" customHeight="1">
      <c r="A144" s="41"/>
      <c r="B144" s="42"/>
      <c r="C144" s="230" t="s">
        <v>7</v>
      </c>
      <c r="D144" s="230" t="s">
        <v>282</v>
      </c>
      <c r="E144" s="231" t="s">
        <v>2230</v>
      </c>
      <c r="F144" s="232" t="s">
        <v>2231</v>
      </c>
      <c r="G144" s="233" t="s">
        <v>201</v>
      </c>
      <c r="H144" s="234">
        <v>43.886000000000003</v>
      </c>
      <c r="I144" s="235"/>
      <c r="J144" s="236">
        <f>ROUND(I144*H144,2)</f>
        <v>0</v>
      </c>
      <c r="K144" s="232" t="s">
        <v>285</v>
      </c>
      <c r="L144" s="47"/>
      <c r="M144" s="237" t="s">
        <v>44</v>
      </c>
      <c r="N144" s="238" t="s">
        <v>53</v>
      </c>
      <c r="O144" s="87"/>
      <c r="P144" s="239">
        <f>O144*H144</f>
        <v>0</v>
      </c>
      <c r="Q144" s="239">
        <v>0.00017000000000000001</v>
      </c>
      <c r="R144" s="239">
        <f>Q144*H144</f>
        <v>0.0074606200000000011</v>
      </c>
      <c r="S144" s="239">
        <v>0</v>
      </c>
      <c r="T144" s="240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41" t="s">
        <v>374</v>
      </c>
      <c r="AT144" s="241" t="s">
        <v>282</v>
      </c>
      <c r="AU144" s="241" t="s">
        <v>91</v>
      </c>
      <c r="AY144" s="19" t="s">
        <v>280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9" t="s">
        <v>89</v>
      </c>
      <c r="BK144" s="242">
        <f>ROUND(I144*H144,2)</f>
        <v>0</v>
      </c>
      <c r="BL144" s="19" t="s">
        <v>374</v>
      </c>
      <c r="BM144" s="241" t="s">
        <v>2232</v>
      </c>
    </row>
    <row r="145" s="13" customFormat="1">
      <c r="A145" s="13"/>
      <c r="B145" s="243"/>
      <c r="C145" s="244"/>
      <c r="D145" s="245" t="s">
        <v>288</v>
      </c>
      <c r="E145" s="246" t="s">
        <v>44</v>
      </c>
      <c r="F145" s="247" t="s">
        <v>2233</v>
      </c>
      <c r="G145" s="244"/>
      <c r="H145" s="248">
        <v>34.436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288</v>
      </c>
      <c r="AU145" s="254" t="s">
        <v>91</v>
      </c>
      <c r="AV145" s="13" t="s">
        <v>91</v>
      </c>
      <c r="AW145" s="13" t="s">
        <v>42</v>
      </c>
      <c r="AX145" s="13" t="s">
        <v>82</v>
      </c>
      <c r="AY145" s="254" t="s">
        <v>280</v>
      </c>
    </row>
    <row r="146" s="13" customFormat="1">
      <c r="A146" s="13"/>
      <c r="B146" s="243"/>
      <c r="C146" s="244"/>
      <c r="D146" s="245" t="s">
        <v>288</v>
      </c>
      <c r="E146" s="246" t="s">
        <v>44</v>
      </c>
      <c r="F146" s="247" t="s">
        <v>2234</v>
      </c>
      <c r="G146" s="244"/>
      <c r="H146" s="248">
        <v>9.4499999999999993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288</v>
      </c>
      <c r="AU146" s="254" t="s">
        <v>91</v>
      </c>
      <c r="AV146" s="13" t="s">
        <v>91</v>
      </c>
      <c r="AW146" s="13" t="s">
        <v>42</v>
      </c>
      <c r="AX146" s="13" t="s">
        <v>82</v>
      </c>
      <c r="AY146" s="254" t="s">
        <v>280</v>
      </c>
    </row>
    <row r="147" s="14" customFormat="1">
      <c r="A147" s="14"/>
      <c r="B147" s="255"/>
      <c r="C147" s="256"/>
      <c r="D147" s="245" t="s">
        <v>288</v>
      </c>
      <c r="E147" s="257" t="s">
        <v>44</v>
      </c>
      <c r="F147" s="258" t="s">
        <v>292</v>
      </c>
      <c r="G147" s="256"/>
      <c r="H147" s="259">
        <v>43.886000000000003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288</v>
      </c>
      <c r="AU147" s="265" t="s">
        <v>91</v>
      </c>
      <c r="AV147" s="14" t="s">
        <v>286</v>
      </c>
      <c r="AW147" s="14" t="s">
        <v>42</v>
      </c>
      <c r="AX147" s="14" t="s">
        <v>89</v>
      </c>
      <c r="AY147" s="265" t="s">
        <v>280</v>
      </c>
    </row>
    <row r="148" s="2" customFormat="1" ht="24" customHeight="1">
      <c r="A148" s="41"/>
      <c r="B148" s="42"/>
      <c r="C148" s="230" t="s">
        <v>403</v>
      </c>
      <c r="D148" s="230" t="s">
        <v>282</v>
      </c>
      <c r="E148" s="231" t="s">
        <v>2235</v>
      </c>
      <c r="F148" s="232" t="s">
        <v>2236</v>
      </c>
      <c r="G148" s="233" t="s">
        <v>201</v>
      </c>
      <c r="H148" s="234">
        <v>43.886000000000003</v>
      </c>
      <c r="I148" s="235"/>
      <c r="J148" s="236">
        <f>ROUND(I148*H148,2)</f>
        <v>0</v>
      </c>
      <c r="K148" s="232" t="s">
        <v>285</v>
      </c>
      <c r="L148" s="47"/>
      <c r="M148" s="304" t="s">
        <v>44</v>
      </c>
      <c r="N148" s="305" t="s">
        <v>53</v>
      </c>
      <c r="O148" s="306"/>
      <c r="P148" s="307">
        <f>O148*H148</f>
        <v>0</v>
      </c>
      <c r="Q148" s="307">
        <v>0.00029</v>
      </c>
      <c r="R148" s="307">
        <f>Q148*H148</f>
        <v>0.012726940000000001</v>
      </c>
      <c r="S148" s="307">
        <v>0</v>
      </c>
      <c r="T148" s="308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374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374</v>
      </c>
      <c r="BM148" s="241" t="s">
        <v>2237</v>
      </c>
    </row>
    <row r="149" s="2" customFormat="1" ht="6.96" customHeight="1">
      <c r="A149" s="41"/>
      <c r="B149" s="62"/>
      <c r="C149" s="63"/>
      <c r="D149" s="63"/>
      <c r="E149" s="63"/>
      <c r="F149" s="63"/>
      <c r="G149" s="63"/>
      <c r="H149" s="63"/>
      <c r="I149" s="179"/>
      <c r="J149" s="63"/>
      <c r="K149" s="63"/>
      <c r="L149" s="47"/>
      <c r="M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</sheetData>
  <sheetProtection sheet="1" autoFilter="0" formatColumns="0" formatRows="0" objects="1" scenarios="1" spinCount="100000" saltValue="d6QD2XFcyxlGWTygvSYl+Ls1NhXmR9alMuukT/cngJxB2yo2f2t3U4k2Y+hG/GSgcbWgz5Z8Zx2TNJFyt6wOgA==" hashValue="hI2nksV8Pw9hUFl+CtuN4mAEm20V/tNRw4tUQmHqurFzxYobBmfATvcAJSenBGpHqMYC9mt98U6z1hhBf9jIgg==" algorithmName="SHA-512" password="CC35"/>
  <autoFilter ref="C86:K14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="1" customFormat="1" ht="6.96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91</v>
      </c>
    </row>
    <row r="4" s="1" customFormat="1" ht="24.96" customHeight="1">
      <c r="B4" s="22"/>
      <c r="D4" s="146" t="s">
        <v>206</v>
      </c>
      <c r="I4" s="141"/>
      <c r="L4" s="22"/>
      <c r="M4" s="147" t="s">
        <v>10</v>
      </c>
      <c r="AT4" s="19" t="s">
        <v>4</v>
      </c>
    </row>
    <row r="5" s="1" customFormat="1" ht="6.96" customHeight="1">
      <c r="B5" s="22"/>
      <c r="I5" s="141"/>
      <c r="L5" s="22"/>
    </row>
    <row r="6" s="1" customFormat="1" ht="12" customHeight="1">
      <c r="B6" s="22"/>
      <c r="D6" s="148" t="s">
        <v>16</v>
      </c>
      <c r="I6" s="141"/>
      <c r="L6" s="22"/>
    </row>
    <row r="7" s="1" customFormat="1" ht="16.5" customHeight="1">
      <c r="B7" s="22"/>
      <c r="E7" s="149" t="str">
        <f>'Rekapitulace stavby'!K6</f>
        <v>Revitalizace Jižního náměstí</v>
      </c>
      <c r="F7" s="148"/>
      <c r="G7" s="148"/>
      <c r="H7" s="148"/>
      <c r="I7" s="141"/>
      <c r="L7" s="22"/>
    </row>
    <row r="8" s="1" customFormat="1" ht="12" customHeight="1">
      <c r="B8" s="22"/>
      <c r="D8" s="148" t="s">
        <v>220</v>
      </c>
      <c r="I8" s="141"/>
      <c r="L8" s="22"/>
    </row>
    <row r="9" s="2" customFormat="1" ht="16.5" customHeight="1">
      <c r="A9" s="41"/>
      <c r="B9" s="47"/>
      <c r="C9" s="41"/>
      <c r="D9" s="41"/>
      <c r="E9" s="149" t="s">
        <v>2238</v>
      </c>
      <c r="F9" s="41"/>
      <c r="G9" s="41"/>
      <c r="H9" s="41"/>
      <c r="I9" s="150"/>
      <c r="J9" s="41"/>
      <c r="K9" s="41"/>
      <c r="L9" s="15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="2" customFormat="1" ht="12" customHeight="1">
      <c r="A10" s="41"/>
      <c r="B10" s="47"/>
      <c r="C10" s="41"/>
      <c r="D10" s="148" t="s">
        <v>228</v>
      </c>
      <c r="E10" s="41"/>
      <c r="F10" s="41"/>
      <c r="G10" s="41"/>
      <c r="H10" s="41"/>
      <c r="I10" s="150"/>
      <c r="J10" s="41"/>
      <c r="K10" s="41"/>
      <c r="L10" s="15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="2" customFormat="1" ht="16.5" customHeight="1">
      <c r="A11" s="41"/>
      <c r="B11" s="47"/>
      <c r="C11" s="41"/>
      <c r="D11" s="41"/>
      <c r="E11" s="152" t="s">
        <v>2239</v>
      </c>
      <c r="F11" s="41"/>
      <c r="G11" s="41"/>
      <c r="H11" s="41"/>
      <c r="I11" s="150"/>
      <c r="J11" s="41"/>
      <c r="K11" s="41"/>
      <c r="L11" s="15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="2" customFormat="1">
      <c r="A12" s="41"/>
      <c r="B12" s="47"/>
      <c r="C12" s="41"/>
      <c r="D12" s="41"/>
      <c r="E12" s="41"/>
      <c r="F12" s="41"/>
      <c r="G12" s="41"/>
      <c r="H12" s="41"/>
      <c r="I12" s="150"/>
      <c r="J12" s="41"/>
      <c r="K12" s="41"/>
      <c r="L12" s="15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="2" customFormat="1" ht="12" customHeight="1">
      <c r="A13" s="41"/>
      <c r="B13" s="47"/>
      <c r="C13" s="41"/>
      <c r="D13" s="148" t="s">
        <v>18</v>
      </c>
      <c r="E13" s="41"/>
      <c r="F13" s="136" t="s">
        <v>19</v>
      </c>
      <c r="G13" s="41"/>
      <c r="H13" s="41"/>
      <c r="I13" s="153" t="s">
        <v>20</v>
      </c>
      <c r="J13" s="136" t="s">
        <v>44</v>
      </c>
      <c r="K13" s="41"/>
      <c r="L13" s="15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="2" customFormat="1" ht="12" customHeight="1">
      <c r="A14" s="41"/>
      <c r="B14" s="47"/>
      <c r="C14" s="41"/>
      <c r="D14" s="148" t="s">
        <v>22</v>
      </c>
      <c r="E14" s="41"/>
      <c r="F14" s="136" t="s">
        <v>23</v>
      </c>
      <c r="G14" s="41"/>
      <c r="H14" s="41"/>
      <c r="I14" s="153" t="s">
        <v>24</v>
      </c>
      <c r="J14" s="154" t="str">
        <f>'Rekapitulace stavby'!AN8</f>
        <v>17. 10. 2019</v>
      </c>
      <c r="K14" s="41"/>
      <c r="L14" s="15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150"/>
      <c r="J15" s="41"/>
      <c r="K15" s="41"/>
      <c r="L15" s="15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="2" customFormat="1" ht="12" customHeight="1">
      <c r="A16" s="41"/>
      <c r="B16" s="47"/>
      <c r="C16" s="41"/>
      <c r="D16" s="148" t="s">
        <v>30</v>
      </c>
      <c r="E16" s="41"/>
      <c r="F16" s="41"/>
      <c r="G16" s="41"/>
      <c r="H16" s="41"/>
      <c r="I16" s="153" t="s">
        <v>31</v>
      </c>
      <c r="J16" s="136" t="s">
        <v>32</v>
      </c>
      <c r="K16" s="41"/>
      <c r="L16" s="15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="2" customFormat="1" ht="18" customHeight="1">
      <c r="A17" s="41"/>
      <c r="B17" s="47"/>
      <c r="C17" s="41"/>
      <c r="D17" s="41"/>
      <c r="E17" s="136" t="s">
        <v>33</v>
      </c>
      <c r="F17" s="41"/>
      <c r="G17" s="41"/>
      <c r="H17" s="41"/>
      <c r="I17" s="153" t="s">
        <v>34</v>
      </c>
      <c r="J17" s="136" t="s">
        <v>35</v>
      </c>
      <c r="K17" s="41"/>
      <c r="L17" s="15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="2" customFormat="1" ht="6.96" customHeight="1">
      <c r="A18" s="41"/>
      <c r="B18" s="47"/>
      <c r="C18" s="41"/>
      <c r="D18" s="41"/>
      <c r="E18" s="41"/>
      <c r="F18" s="41"/>
      <c r="G18" s="41"/>
      <c r="H18" s="41"/>
      <c r="I18" s="150"/>
      <c r="J18" s="41"/>
      <c r="K18" s="41"/>
      <c r="L18" s="15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="2" customFormat="1" ht="12" customHeight="1">
      <c r="A19" s="41"/>
      <c r="B19" s="47"/>
      <c r="C19" s="41"/>
      <c r="D19" s="148" t="s">
        <v>36</v>
      </c>
      <c r="E19" s="41"/>
      <c r="F19" s="41"/>
      <c r="G19" s="41"/>
      <c r="H19" s="41"/>
      <c r="I19" s="153" t="s">
        <v>31</v>
      </c>
      <c r="J19" s="35" t="str">
        <f>'Rekapitulace stavby'!AN13</f>
        <v>Vyplň údaj</v>
      </c>
      <c r="K19" s="41"/>
      <c r="L19" s="15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53" t="s">
        <v>34</v>
      </c>
      <c r="J20" s="35" t="str">
        <f>'Rekapitulace stavby'!AN14</f>
        <v>Vyplň údaj</v>
      </c>
      <c r="K20" s="41"/>
      <c r="L20" s="15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="2" customFormat="1" ht="6.96" customHeight="1">
      <c r="A21" s="41"/>
      <c r="B21" s="47"/>
      <c r="C21" s="41"/>
      <c r="D21" s="41"/>
      <c r="E21" s="41"/>
      <c r="F21" s="41"/>
      <c r="G21" s="41"/>
      <c r="H21" s="41"/>
      <c r="I21" s="150"/>
      <c r="J21" s="41"/>
      <c r="K21" s="41"/>
      <c r="L21" s="15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="2" customFormat="1" ht="12" customHeight="1">
      <c r="A22" s="41"/>
      <c r="B22" s="47"/>
      <c r="C22" s="41"/>
      <c r="D22" s="148" t="s">
        <v>38</v>
      </c>
      <c r="E22" s="41"/>
      <c r="F22" s="41"/>
      <c r="G22" s="41"/>
      <c r="H22" s="41"/>
      <c r="I22" s="153" t="s">
        <v>31</v>
      </c>
      <c r="J22" s="136" t="s">
        <v>39</v>
      </c>
      <c r="K22" s="41"/>
      <c r="L22" s="15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="2" customFormat="1" ht="18" customHeight="1">
      <c r="A23" s="41"/>
      <c r="B23" s="47"/>
      <c r="C23" s="41"/>
      <c r="D23" s="41"/>
      <c r="E23" s="136" t="s">
        <v>40</v>
      </c>
      <c r="F23" s="41"/>
      <c r="G23" s="41"/>
      <c r="H23" s="41"/>
      <c r="I23" s="153" t="s">
        <v>34</v>
      </c>
      <c r="J23" s="136" t="s">
        <v>41</v>
      </c>
      <c r="K23" s="41"/>
      <c r="L23" s="15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="2" customFormat="1" ht="6.96" customHeight="1">
      <c r="A24" s="41"/>
      <c r="B24" s="47"/>
      <c r="C24" s="41"/>
      <c r="D24" s="41"/>
      <c r="E24" s="41"/>
      <c r="F24" s="41"/>
      <c r="G24" s="41"/>
      <c r="H24" s="41"/>
      <c r="I24" s="150"/>
      <c r="J24" s="41"/>
      <c r="K24" s="41"/>
      <c r="L24" s="15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="2" customFormat="1" ht="12" customHeight="1">
      <c r="A25" s="41"/>
      <c r="B25" s="47"/>
      <c r="C25" s="41"/>
      <c r="D25" s="148" t="s">
        <v>43</v>
      </c>
      <c r="E25" s="41"/>
      <c r="F25" s="41"/>
      <c r="G25" s="41"/>
      <c r="H25" s="41"/>
      <c r="I25" s="153" t="s">
        <v>31</v>
      </c>
      <c r="J25" s="136" t="str">
        <f>IF('Rekapitulace stavby'!AN19="","",'Rekapitulace stavby'!AN19)</f>
        <v/>
      </c>
      <c r="K25" s="41"/>
      <c r="L25" s="15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53" t="s">
        <v>34</v>
      </c>
      <c r="J26" s="136" t="str">
        <f>IF('Rekapitulace stavby'!AN20="","",'Rekapitulace stavby'!AN20)</f>
        <v/>
      </c>
      <c r="K26" s="41"/>
      <c r="L26" s="15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="2" customFormat="1" ht="6.96" customHeight="1">
      <c r="A27" s="41"/>
      <c r="B27" s="47"/>
      <c r="C27" s="41"/>
      <c r="D27" s="41"/>
      <c r="E27" s="41"/>
      <c r="F27" s="41"/>
      <c r="G27" s="41"/>
      <c r="H27" s="41"/>
      <c r="I27" s="150"/>
      <c r="J27" s="41"/>
      <c r="K27" s="41"/>
      <c r="L27" s="15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="2" customFormat="1" ht="12" customHeight="1">
      <c r="A28" s="41"/>
      <c r="B28" s="47"/>
      <c r="C28" s="41"/>
      <c r="D28" s="148" t="s">
        <v>46</v>
      </c>
      <c r="E28" s="41"/>
      <c r="F28" s="41"/>
      <c r="G28" s="41"/>
      <c r="H28" s="41"/>
      <c r="I28" s="150"/>
      <c r="J28" s="41"/>
      <c r="K28" s="41"/>
      <c r="L28" s="15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="8" customFormat="1" ht="16.5" customHeight="1">
      <c r="A29" s="155"/>
      <c r="B29" s="156"/>
      <c r="C29" s="155"/>
      <c r="D29" s="155"/>
      <c r="E29" s="157" t="s">
        <v>44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41"/>
      <c r="B30" s="47"/>
      <c r="C30" s="41"/>
      <c r="D30" s="41"/>
      <c r="E30" s="41"/>
      <c r="F30" s="41"/>
      <c r="G30" s="41"/>
      <c r="H30" s="41"/>
      <c r="I30" s="150"/>
      <c r="J30" s="41"/>
      <c r="K30" s="41"/>
      <c r="L30" s="15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="2" customFormat="1" ht="6.96" customHeight="1">
      <c r="A31" s="41"/>
      <c r="B31" s="47"/>
      <c r="C31" s="41"/>
      <c r="D31" s="160"/>
      <c r="E31" s="160"/>
      <c r="F31" s="160"/>
      <c r="G31" s="160"/>
      <c r="H31" s="160"/>
      <c r="I31" s="161"/>
      <c r="J31" s="160"/>
      <c r="K31" s="160"/>
      <c r="L31" s="15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="2" customFormat="1" ht="25.44" customHeight="1">
      <c r="A32" s="41"/>
      <c r="B32" s="47"/>
      <c r="C32" s="41"/>
      <c r="D32" s="162" t="s">
        <v>48</v>
      </c>
      <c r="E32" s="41"/>
      <c r="F32" s="41"/>
      <c r="G32" s="41"/>
      <c r="H32" s="41"/>
      <c r="I32" s="150"/>
      <c r="J32" s="163">
        <f>ROUND(J98, 2)</f>
        <v>0</v>
      </c>
      <c r="K32" s="41"/>
      <c r="L32" s="15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="2" customFormat="1" ht="6.96" customHeight="1">
      <c r="A33" s="41"/>
      <c r="B33" s="47"/>
      <c r="C33" s="41"/>
      <c r="D33" s="160"/>
      <c r="E33" s="160"/>
      <c r="F33" s="160"/>
      <c r="G33" s="160"/>
      <c r="H33" s="160"/>
      <c r="I33" s="161"/>
      <c r="J33" s="160"/>
      <c r="K33" s="160"/>
      <c r="L33" s="15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="2" customFormat="1" ht="14.4" customHeight="1">
      <c r="A34" s="41"/>
      <c r="B34" s="47"/>
      <c r="C34" s="41"/>
      <c r="D34" s="41"/>
      <c r="E34" s="41"/>
      <c r="F34" s="164" t="s">
        <v>50</v>
      </c>
      <c r="G34" s="41"/>
      <c r="H34" s="41"/>
      <c r="I34" s="165" t="s">
        <v>49</v>
      </c>
      <c r="J34" s="164" t="s">
        <v>51</v>
      </c>
      <c r="K34" s="41"/>
      <c r="L34" s="15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="2" customFormat="1" ht="14.4" customHeight="1">
      <c r="A35" s="41"/>
      <c r="B35" s="47"/>
      <c r="C35" s="41"/>
      <c r="D35" s="166" t="s">
        <v>52</v>
      </c>
      <c r="E35" s="148" t="s">
        <v>53</v>
      </c>
      <c r="F35" s="167">
        <f>ROUND((SUM(BE98:BE263)),  2)</f>
        <v>0</v>
      </c>
      <c r="G35" s="41"/>
      <c r="H35" s="41"/>
      <c r="I35" s="168">
        <v>0.20999999999999999</v>
      </c>
      <c r="J35" s="167">
        <f>ROUND(((SUM(BE98:BE263))*I35),  2)</f>
        <v>0</v>
      </c>
      <c r="K35" s="41"/>
      <c r="L35" s="15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="2" customFormat="1" ht="14.4" customHeight="1">
      <c r="A36" s="41"/>
      <c r="B36" s="47"/>
      <c r="C36" s="41"/>
      <c r="D36" s="41"/>
      <c r="E36" s="148" t="s">
        <v>54</v>
      </c>
      <c r="F36" s="167">
        <f>ROUND((SUM(BF98:BF263)),  2)</f>
        <v>0</v>
      </c>
      <c r="G36" s="41"/>
      <c r="H36" s="41"/>
      <c r="I36" s="168">
        <v>0.14999999999999999</v>
      </c>
      <c r="J36" s="167">
        <f>ROUND(((SUM(BF98:BF263))*I36),  2)</f>
        <v>0</v>
      </c>
      <c r="K36" s="41"/>
      <c r="L36" s="15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idden="1" s="2" customFormat="1" ht="14.4" customHeight="1">
      <c r="A37" s="41"/>
      <c r="B37" s="47"/>
      <c r="C37" s="41"/>
      <c r="D37" s="41"/>
      <c r="E37" s="148" t="s">
        <v>55</v>
      </c>
      <c r="F37" s="167">
        <f>ROUND((SUM(BG98:BG263)),  2)</f>
        <v>0</v>
      </c>
      <c r="G37" s="41"/>
      <c r="H37" s="41"/>
      <c r="I37" s="168">
        <v>0.20999999999999999</v>
      </c>
      <c r="J37" s="167">
        <f>0</f>
        <v>0</v>
      </c>
      <c r="K37" s="41"/>
      <c r="L37" s="15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idden="1" s="2" customFormat="1" ht="14.4" customHeight="1">
      <c r="A38" s="41"/>
      <c r="B38" s="47"/>
      <c r="C38" s="41"/>
      <c r="D38" s="41"/>
      <c r="E38" s="148" t="s">
        <v>56</v>
      </c>
      <c r="F38" s="167">
        <f>ROUND((SUM(BH98:BH263)),  2)</f>
        <v>0</v>
      </c>
      <c r="G38" s="41"/>
      <c r="H38" s="41"/>
      <c r="I38" s="168">
        <v>0.14999999999999999</v>
      </c>
      <c r="J38" s="167">
        <f>0</f>
        <v>0</v>
      </c>
      <c r="K38" s="41"/>
      <c r="L38" s="15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idden="1" s="2" customFormat="1" ht="14.4" customHeight="1">
      <c r="A39" s="41"/>
      <c r="B39" s="47"/>
      <c r="C39" s="41"/>
      <c r="D39" s="41"/>
      <c r="E39" s="148" t="s">
        <v>57</v>
      </c>
      <c r="F39" s="167">
        <f>ROUND((SUM(BI98:BI263)),  2)</f>
        <v>0</v>
      </c>
      <c r="G39" s="41"/>
      <c r="H39" s="41"/>
      <c r="I39" s="168">
        <v>0</v>
      </c>
      <c r="J39" s="167">
        <f>0</f>
        <v>0</v>
      </c>
      <c r="K39" s="41"/>
      <c r="L39" s="15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="2" customFormat="1" ht="6.96" customHeight="1">
      <c r="A40" s="41"/>
      <c r="B40" s="47"/>
      <c r="C40" s="41"/>
      <c r="D40" s="41"/>
      <c r="E40" s="41"/>
      <c r="F40" s="41"/>
      <c r="G40" s="41"/>
      <c r="H40" s="41"/>
      <c r="I40" s="150"/>
      <c r="J40" s="41"/>
      <c r="K40" s="41"/>
      <c r="L40" s="15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="2" customFormat="1" ht="25.44" customHeight="1">
      <c r="A41" s="41"/>
      <c r="B41" s="47"/>
      <c r="C41" s="169"/>
      <c r="D41" s="170" t="s">
        <v>58</v>
      </c>
      <c r="E41" s="171"/>
      <c r="F41" s="171"/>
      <c r="G41" s="172" t="s">
        <v>59</v>
      </c>
      <c r="H41" s="173" t="s">
        <v>60</v>
      </c>
      <c r="I41" s="174"/>
      <c r="J41" s="175">
        <f>SUM(J32:J39)</f>
        <v>0</v>
      </c>
      <c r="K41" s="176"/>
      <c r="L41" s="15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="2" customFormat="1" ht="14.4" customHeight="1">
      <c r="A42" s="41"/>
      <c r="B42" s="177"/>
      <c r="C42" s="178"/>
      <c r="D42" s="178"/>
      <c r="E42" s="178"/>
      <c r="F42" s="178"/>
      <c r="G42" s="178"/>
      <c r="H42" s="178"/>
      <c r="I42" s="179"/>
      <c r="J42" s="178"/>
      <c r="K42" s="178"/>
      <c r="L42" s="15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="2" customFormat="1" ht="6.96" customHeight="1">
      <c r="A46" s="41"/>
      <c r="B46" s="180"/>
      <c r="C46" s="181"/>
      <c r="D46" s="181"/>
      <c r="E46" s="181"/>
      <c r="F46" s="181"/>
      <c r="G46" s="181"/>
      <c r="H46" s="181"/>
      <c r="I46" s="182"/>
      <c r="J46" s="181"/>
      <c r="K46" s="181"/>
      <c r="L46" s="15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="2" customFormat="1" ht="24.96" customHeight="1">
      <c r="A47" s="41"/>
      <c r="B47" s="42"/>
      <c r="C47" s="25" t="s">
        <v>237</v>
      </c>
      <c r="D47" s="43"/>
      <c r="E47" s="43"/>
      <c r="F47" s="43"/>
      <c r="G47" s="43"/>
      <c r="H47" s="43"/>
      <c r="I47" s="150"/>
      <c r="J47" s="43"/>
      <c r="K47" s="43"/>
      <c r="L47" s="15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="2" customFormat="1" ht="6.96" customHeight="1">
      <c r="A48" s="41"/>
      <c r="B48" s="42"/>
      <c r="C48" s="43"/>
      <c r="D48" s="43"/>
      <c r="E48" s="43"/>
      <c r="F48" s="43"/>
      <c r="G48" s="43"/>
      <c r="H48" s="43"/>
      <c r="I48" s="150"/>
      <c r="J48" s="43"/>
      <c r="K48" s="43"/>
      <c r="L48" s="15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150"/>
      <c r="J49" s="43"/>
      <c r="K49" s="43"/>
      <c r="L49" s="15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="2" customFormat="1" ht="16.5" customHeight="1">
      <c r="A50" s="41"/>
      <c r="B50" s="42"/>
      <c r="C50" s="43"/>
      <c r="D50" s="43"/>
      <c r="E50" s="183" t="str">
        <f>E7</f>
        <v>Revitalizace Jižního náměstí</v>
      </c>
      <c r="F50" s="34"/>
      <c r="G50" s="34"/>
      <c r="H50" s="34"/>
      <c r="I50" s="150"/>
      <c r="J50" s="43"/>
      <c r="K50" s="43"/>
      <c r="L50" s="15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="1" customFormat="1" ht="12" customHeight="1">
      <c r="B51" s="23"/>
      <c r="C51" s="34" t="s">
        <v>220</v>
      </c>
      <c r="D51" s="24"/>
      <c r="E51" s="24"/>
      <c r="F51" s="24"/>
      <c r="G51" s="24"/>
      <c r="H51" s="24"/>
      <c r="I51" s="141"/>
      <c r="J51" s="24"/>
      <c r="K51" s="24"/>
      <c r="L51" s="22"/>
    </row>
    <row r="52" s="2" customFormat="1" ht="16.5" customHeight="1">
      <c r="A52" s="41"/>
      <c r="B52" s="42"/>
      <c r="C52" s="43"/>
      <c r="D52" s="43"/>
      <c r="E52" s="183" t="s">
        <v>2238</v>
      </c>
      <c r="F52" s="43"/>
      <c r="G52" s="43"/>
      <c r="H52" s="43"/>
      <c r="I52" s="150"/>
      <c r="J52" s="43"/>
      <c r="K52" s="43"/>
      <c r="L52" s="15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="2" customFormat="1" ht="12" customHeight="1">
      <c r="A53" s="41"/>
      <c r="B53" s="42"/>
      <c r="C53" s="34" t="s">
        <v>228</v>
      </c>
      <c r="D53" s="43"/>
      <c r="E53" s="43"/>
      <c r="F53" s="43"/>
      <c r="G53" s="43"/>
      <c r="H53" s="43"/>
      <c r="I53" s="150"/>
      <c r="J53" s="43"/>
      <c r="K53" s="43"/>
      <c r="L53" s="15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="2" customFormat="1" ht="16.5" customHeight="1">
      <c r="A54" s="41"/>
      <c r="B54" s="42"/>
      <c r="C54" s="43"/>
      <c r="D54" s="43"/>
      <c r="E54" s="72" t="str">
        <f>E11</f>
        <v>07a - ASŘ</v>
      </c>
      <c r="F54" s="43"/>
      <c r="G54" s="43"/>
      <c r="H54" s="43"/>
      <c r="I54" s="150"/>
      <c r="J54" s="43"/>
      <c r="K54" s="43"/>
      <c r="L54" s="15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="2" customFormat="1" ht="6.96" customHeight="1">
      <c r="A55" s="41"/>
      <c r="B55" s="42"/>
      <c r="C55" s="43"/>
      <c r="D55" s="43"/>
      <c r="E55" s="43"/>
      <c r="F55" s="43"/>
      <c r="G55" s="43"/>
      <c r="H55" s="43"/>
      <c r="I55" s="150"/>
      <c r="J55" s="43"/>
      <c r="K55" s="43"/>
      <c r="L55" s="15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="2" customFormat="1" ht="12" customHeight="1">
      <c r="A56" s="41"/>
      <c r="B56" s="42"/>
      <c r="C56" s="34" t="s">
        <v>22</v>
      </c>
      <c r="D56" s="43"/>
      <c r="E56" s="43"/>
      <c r="F56" s="29" t="str">
        <f>F14</f>
        <v>Praha 14</v>
      </c>
      <c r="G56" s="43"/>
      <c r="H56" s="43"/>
      <c r="I56" s="153" t="s">
        <v>24</v>
      </c>
      <c r="J56" s="75" t="str">
        <f>IF(J14="","",J14)</f>
        <v>17. 10. 2019</v>
      </c>
      <c r="K56" s="43"/>
      <c r="L56" s="15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="2" customFormat="1" ht="6.96" customHeight="1">
      <c r="A57" s="41"/>
      <c r="B57" s="42"/>
      <c r="C57" s="43"/>
      <c r="D57" s="43"/>
      <c r="E57" s="43"/>
      <c r="F57" s="43"/>
      <c r="G57" s="43"/>
      <c r="H57" s="43"/>
      <c r="I57" s="150"/>
      <c r="J57" s="43"/>
      <c r="K57" s="43"/>
      <c r="L57" s="15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="2" customFormat="1" ht="27.9" customHeight="1">
      <c r="A58" s="41"/>
      <c r="B58" s="42"/>
      <c r="C58" s="34" t="s">
        <v>30</v>
      </c>
      <c r="D58" s="43"/>
      <c r="E58" s="43"/>
      <c r="F58" s="29" t="str">
        <f>E17</f>
        <v>TSK hl. m. Prahy a.s.</v>
      </c>
      <c r="G58" s="43"/>
      <c r="H58" s="43"/>
      <c r="I58" s="153" t="s">
        <v>38</v>
      </c>
      <c r="J58" s="39" t="str">
        <f>E23</f>
        <v>d plus projektová a inženýrská a.s.</v>
      </c>
      <c r="K58" s="43"/>
      <c r="L58" s="15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="2" customFormat="1" ht="15.15" customHeight="1">
      <c r="A59" s="41"/>
      <c r="B59" s="42"/>
      <c r="C59" s="34" t="s">
        <v>36</v>
      </c>
      <c r="D59" s="43"/>
      <c r="E59" s="43"/>
      <c r="F59" s="29" t="str">
        <f>IF(E20="","",E20)</f>
        <v>Vyplň údaj</v>
      </c>
      <c r="G59" s="43"/>
      <c r="H59" s="43"/>
      <c r="I59" s="153" t="s">
        <v>43</v>
      </c>
      <c r="J59" s="39" t="str">
        <f>E26</f>
        <v xml:space="preserve"> </v>
      </c>
      <c r="K59" s="43"/>
      <c r="L59" s="15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="2" customFormat="1" ht="10.32" customHeight="1">
      <c r="A60" s="41"/>
      <c r="B60" s="42"/>
      <c r="C60" s="43"/>
      <c r="D60" s="43"/>
      <c r="E60" s="43"/>
      <c r="F60" s="43"/>
      <c r="G60" s="43"/>
      <c r="H60" s="43"/>
      <c r="I60" s="150"/>
      <c r="J60" s="43"/>
      <c r="K60" s="43"/>
      <c r="L60" s="15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="2" customFormat="1" ht="29.28" customHeight="1">
      <c r="A61" s="41"/>
      <c r="B61" s="42"/>
      <c r="C61" s="184" t="s">
        <v>238</v>
      </c>
      <c r="D61" s="185"/>
      <c r="E61" s="185"/>
      <c r="F61" s="185"/>
      <c r="G61" s="185"/>
      <c r="H61" s="185"/>
      <c r="I61" s="186"/>
      <c r="J61" s="187" t="s">
        <v>239</v>
      </c>
      <c r="K61" s="185"/>
      <c r="L61" s="15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="2" customFormat="1" ht="10.32" customHeight="1">
      <c r="A62" s="41"/>
      <c r="B62" s="42"/>
      <c r="C62" s="43"/>
      <c r="D62" s="43"/>
      <c r="E62" s="43"/>
      <c r="F62" s="43"/>
      <c r="G62" s="43"/>
      <c r="H62" s="43"/>
      <c r="I62" s="150"/>
      <c r="J62" s="43"/>
      <c r="K62" s="43"/>
      <c r="L62" s="15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="2" customFormat="1" ht="22.8" customHeight="1">
      <c r="A63" s="41"/>
      <c r="B63" s="42"/>
      <c r="C63" s="188" t="s">
        <v>80</v>
      </c>
      <c r="D63" s="43"/>
      <c r="E63" s="43"/>
      <c r="F63" s="43"/>
      <c r="G63" s="43"/>
      <c r="H63" s="43"/>
      <c r="I63" s="150"/>
      <c r="J63" s="105">
        <f>J98</f>
        <v>0</v>
      </c>
      <c r="K63" s="43"/>
      <c r="L63" s="15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240</v>
      </c>
    </row>
    <row r="64" s="9" customFormat="1" ht="24.96" customHeight="1">
      <c r="A64" s="9"/>
      <c r="B64" s="189"/>
      <c r="C64" s="190"/>
      <c r="D64" s="191" t="s">
        <v>241</v>
      </c>
      <c r="E64" s="192"/>
      <c r="F64" s="192"/>
      <c r="G64" s="192"/>
      <c r="H64" s="192"/>
      <c r="I64" s="193"/>
      <c r="J64" s="194">
        <f>J99</f>
        <v>0</v>
      </c>
      <c r="K64" s="190"/>
      <c r="L64" s="19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6"/>
      <c r="C65" s="128"/>
      <c r="D65" s="197" t="s">
        <v>242</v>
      </c>
      <c r="E65" s="198"/>
      <c r="F65" s="198"/>
      <c r="G65" s="198"/>
      <c r="H65" s="198"/>
      <c r="I65" s="199"/>
      <c r="J65" s="200">
        <f>J100</f>
        <v>0</v>
      </c>
      <c r="K65" s="128"/>
      <c r="L65" s="20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6"/>
      <c r="C66" s="128"/>
      <c r="D66" s="197" t="s">
        <v>243</v>
      </c>
      <c r="E66" s="198"/>
      <c r="F66" s="198"/>
      <c r="G66" s="198"/>
      <c r="H66" s="198"/>
      <c r="I66" s="199"/>
      <c r="J66" s="200">
        <f>J127</f>
        <v>0</v>
      </c>
      <c r="K66" s="128"/>
      <c r="L66" s="20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6"/>
      <c r="C67" s="128"/>
      <c r="D67" s="197" t="s">
        <v>244</v>
      </c>
      <c r="E67" s="198"/>
      <c r="F67" s="198"/>
      <c r="G67" s="198"/>
      <c r="H67" s="198"/>
      <c r="I67" s="199"/>
      <c r="J67" s="200">
        <f>J155</f>
        <v>0</v>
      </c>
      <c r="K67" s="128"/>
      <c r="L67" s="20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6"/>
      <c r="C68" s="128"/>
      <c r="D68" s="197" t="s">
        <v>246</v>
      </c>
      <c r="E68" s="198"/>
      <c r="F68" s="198"/>
      <c r="G68" s="198"/>
      <c r="H68" s="198"/>
      <c r="I68" s="199"/>
      <c r="J68" s="200">
        <f>J160</f>
        <v>0</v>
      </c>
      <c r="K68" s="128"/>
      <c r="L68" s="20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6"/>
      <c r="C69" s="128"/>
      <c r="D69" s="197" t="s">
        <v>247</v>
      </c>
      <c r="E69" s="198"/>
      <c r="F69" s="198"/>
      <c r="G69" s="198"/>
      <c r="H69" s="198"/>
      <c r="I69" s="199"/>
      <c r="J69" s="200">
        <f>J185</f>
        <v>0</v>
      </c>
      <c r="K69" s="128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6"/>
      <c r="C70" s="128"/>
      <c r="D70" s="197" t="s">
        <v>248</v>
      </c>
      <c r="E70" s="198"/>
      <c r="F70" s="198"/>
      <c r="G70" s="198"/>
      <c r="H70" s="198"/>
      <c r="I70" s="199"/>
      <c r="J70" s="200">
        <f>J205</f>
        <v>0</v>
      </c>
      <c r="K70" s="128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89"/>
      <c r="C71" s="190"/>
      <c r="D71" s="191" t="s">
        <v>249</v>
      </c>
      <c r="E71" s="192"/>
      <c r="F71" s="192"/>
      <c r="G71" s="192"/>
      <c r="H71" s="192"/>
      <c r="I71" s="193"/>
      <c r="J71" s="194">
        <f>J207</f>
        <v>0</v>
      </c>
      <c r="K71" s="190"/>
      <c r="L71" s="195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96"/>
      <c r="C72" s="128"/>
      <c r="D72" s="197" t="s">
        <v>250</v>
      </c>
      <c r="E72" s="198"/>
      <c r="F72" s="198"/>
      <c r="G72" s="198"/>
      <c r="H72" s="198"/>
      <c r="I72" s="199"/>
      <c r="J72" s="200">
        <f>J208</f>
        <v>0</v>
      </c>
      <c r="K72" s="128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96"/>
      <c r="C73" s="128"/>
      <c r="D73" s="197" t="s">
        <v>257</v>
      </c>
      <c r="E73" s="198"/>
      <c r="F73" s="198"/>
      <c r="G73" s="198"/>
      <c r="H73" s="198"/>
      <c r="I73" s="199"/>
      <c r="J73" s="200">
        <f>J226</f>
        <v>0</v>
      </c>
      <c r="K73" s="128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96"/>
      <c r="C74" s="128"/>
      <c r="D74" s="197" t="s">
        <v>258</v>
      </c>
      <c r="E74" s="198"/>
      <c r="F74" s="198"/>
      <c r="G74" s="198"/>
      <c r="H74" s="198"/>
      <c r="I74" s="199"/>
      <c r="J74" s="200">
        <f>J242</f>
        <v>0</v>
      </c>
      <c r="K74" s="128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96"/>
      <c r="C75" s="128"/>
      <c r="D75" s="197" t="s">
        <v>2240</v>
      </c>
      <c r="E75" s="198"/>
      <c r="F75" s="198"/>
      <c r="G75" s="198"/>
      <c r="H75" s="198"/>
      <c r="I75" s="199"/>
      <c r="J75" s="200">
        <f>J246</f>
        <v>0</v>
      </c>
      <c r="K75" s="128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96"/>
      <c r="C76" s="128"/>
      <c r="D76" s="197" t="s">
        <v>2162</v>
      </c>
      <c r="E76" s="198"/>
      <c r="F76" s="198"/>
      <c r="G76" s="198"/>
      <c r="H76" s="198"/>
      <c r="I76" s="199"/>
      <c r="J76" s="200">
        <f>J257</f>
        <v>0</v>
      </c>
      <c r="K76" s="128"/>
      <c r="L76" s="20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41"/>
      <c r="B77" s="42"/>
      <c r="C77" s="43"/>
      <c r="D77" s="43"/>
      <c r="E77" s="43"/>
      <c r="F77" s="43"/>
      <c r="G77" s="43"/>
      <c r="H77" s="43"/>
      <c r="I77" s="150"/>
      <c r="J77" s="43"/>
      <c r="K77" s="43"/>
      <c r="L77" s="15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="2" customFormat="1" ht="6.96" customHeight="1">
      <c r="A78" s="41"/>
      <c r="B78" s="62"/>
      <c r="C78" s="63"/>
      <c r="D78" s="63"/>
      <c r="E78" s="63"/>
      <c r="F78" s="63"/>
      <c r="G78" s="63"/>
      <c r="H78" s="63"/>
      <c r="I78" s="179"/>
      <c r="J78" s="63"/>
      <c r="K78" s="63"/>
      <c r="L78" s="15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82" s="2" customFormat="1" ht="6.96" customHeight="1">
      <c r="A82" s="41"/>
      <c r="B82" s="64"/>
      <c r="C82" s="65"/>
      <c r="D82" s="65"/>
      <c r="E82" s="65"/>
      <c r="F82" s="65"/>
      <c r="G82" s="65"/>
      <c r="H82" s="65"/>
      <c r="I82" s="182"/>
      <c r="J82" s="65"/>
      <c r="K82" s="65"/>
      <c r="L82" s="15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="2" customFormat="1" ht="24.96" customHeight="1">
      <c r="A83" s="41"/>
      <c r="B83" s="42"/>
      <c r="C83" s="25" t="s">
        <v>265</v>
      </c>
      <c r="D83" s="43"/>
      <c r="E83" s="43"/>
      <c r="F83" s="43"/>
      <c r="G83" s="43"/>
      <c r="H83" s="43"/>
      <c r="I83" s="150"/>
      <c r="J83" s="43"/>
      <c r="K83" s="43"/>
      <c r="L83" s="15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="2" customFormat="1" ht="6.96" customHeight="1">
      <c r="A84" s="41"/>
      <c r="B84" s="42"/>
      <c r="C84" s="43"/>
      <c r="D84" s="43"/>
      <c r="E84" s="43"/>
      <c r="F84" s="43"/>
      <c r="G84" s="43"/>
      <c r="H84" s="43"/>
      <c r="I84" s="150"/>
      <c r="J84" s="43"/>
      <c r="K84" s="43"/>
      <c r="L84" s="15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="2" customFormat="1" ht="12" customHeight="1">
      <c r="A85" s="41"/>
      <c r="B85" s="42"/>
      <c r="C85" s="34" t="s">
        <v>16</v>
      </c>
      <c r="D85" s="43"/>
      <c r="E85" s="43"/>
      <c r="F85" s="43"/>
      <c r="G85" s="43"/>
      <c r="H85" s="43"/>
      <c r="I85" s="150"/>
      <c r="J85" s="43"/>
      <c r="K85" s="43"/>
      <c r="L85" s="15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="2" customFormat="1" ht="16.5" customHeight="1">
      <c r="A86" s="41"/>
      <c r="B86" s="42"/>
      <c r="C86" s="43"/>
      <c r="D86" s="43"/>
      <c r="E86" s="183" t="str">
        <f>E7</f>
        <v>Revitalizace Jižního náměstí</v>
      </c>
      <c r="F86" s="34"/>
      <c r="G86" s="34"/>
      <c r="H86" s="34"/>
      <c r="I86" s="150"/>
      <c r="J86" s="43"/>
      <c r="K86" s="43"/>
      <c r="L86" s="15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="1" customFormat="1" ht="12" customHeight="1">
      <c r="B87" s="23"/>
      <c r="C87" s="34" t="s">
        <v>220</v>
      </c>
      <c r="D87" s="24"/>
      <c r="E87" s="24"/>
      <c r="F87" s="24"/>
      <c r="G87" s="24"/>
      <c r="H87" s="24"/>
      <c r="I87" s="141"/>
      <c r="J87" s="24"/>
      <c r="K87" s="24"/>
      <c r="L87" s="22"/>
    </row>
    <row r="88" s="2" customFormat="1" ht="16.5" customHeight="1">
      <c r="A88" s="41"/>
      <c r="B88" s="42"/>
      <c r="C88" s="43"/>
      <c r="D88" s="43"/>
      <c r="E88" s="183" t="s">
        <v>2238</v>
      </c>
      <c r="F88" s="43"/>
      <c r="G88" s="43"/>
      <c r="H88" s="43"/>
      <c r="I88" s="150"/>
      <c r="J88" s="43"/>
      <c r="K88" s="43"/>
      <c r="L88" s="15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="2" customFormat="1" ht="12" customHeight="1">
      <c r="A89" s="41"/>
      <c r="B89" s="42"/>
      <c r="C89" s="34" t="s">
        <v>228</v>
      </c>
      <c r="D89" s="43"/>
      <c r="E89" s="43"/>
      <c r="F89" s="43"/>
      <c r="G89" s="43"/>
      <c r="H89" s="43"/>
      <c r="I89" s="150"/>
      <c r="J89" s="43"/>
      <c r="K89" s="43"/>
      <c r="L89" s="15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="2" customFormat="1" ht="16.5" customHeight="1">
      <c r="A90" s="41"/>
      <c r="B90" s="42"/>
      <c r="C90" s="43"/>
      <c r="D90" s="43"/>
      <c r="E90" s="72" t="str">
        <f>E11</f>
        <v>07a - ASŘ</v>
      </c>
      <c r="F90" s="43"/>
      <c r="G90" s="43"/>
      <c r="H90" s="43"/>
      <c r="I90" s="150"/>
      <c r="J90" s="43"/>
      <c r="K90" s="43"/>
      <c r="L90" s="15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="2" customFormat="1" ht="6.96" customHeight="1">
      <c r="A91" s="41"/>
      <c r="B91" s="42"/>
      <c r="C91" s="43"/>
      <c r="D91" s="43"/>
      <c r="E91" s="43"/>
      <c r="F91" s="43"/>
      <c r="G91" s="43"/>
      <c r="H91" s="43"/>
      <c r="I91" s="150"/>
      <c r="J91" s="43"/>
      <c r="K91" s="43"/>
      <c r="L91" s="15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="2" customFormat="1" ht="12" customHeight="1">
      <c r="A92" s="41"/>
      <c r="B92" s="42"/>
      <c r="C92" s="34" t="s">
        <v>22</v>
      </c>
      <c r="D92" s="43"/>
      <c r="E92" s="43"/>
      <c r="F92" s="29" t="str">
        <f>F14</f>
        <v>Praha 14</v>
      </c>
      <c r="G92" s="43"/>
      <c r="H92" s="43"/>
      <c r="I92" s="153" t="s">
        <v>24</v>
      </c>
      <c r="J92" s="75" t="str">
        <f>IF(J14="","",J14)</f>
        <v>17. 10. 2019</v>
      </c>
      <c r="K92" s="43"/>
      <c r="L92" s="15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="2" customFormat="1" ht="6.96" customHeight="1">
      <c r="A93" s="41"/>
      <c r="B93" s="42"/>
      <c r="C93" s="43"/>
      <c r="D93" s="43"/>
      <c r="E93" s="43"/>
      <c r="F93" s="43"/>
      <c r="G93" s="43"/>
      <c r="H93" s="43"/>
      <c r="I93" s="150"/>
      <c r="J93" s="43"/>
      <c r="K93" s="43"/>
      <c r="L93" s="15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="2" customFormat="1" ht="27.9" customHeight="1">
      <c r="A94" s="41"/>
      <c r="B94" s="42"/>
      <c r="C94" s="34" t="s">
        <v>30</v>
      </c>
      <c r="D94" s="43"/>
      <c r="E94" s="43"/>
      <c r="F94" s="29" t="str">
        <f>E17</f>
        <v>TSK hl. m. Prahy a.s.</v>
      </c>
      <c r="G94" s="43"/>
      <c r="H94" s="43"/>
      <c r="I94" s="153" t="s">
        <v>38</v>
      </c>
      <c r="J94" s="39" t="str">
        <f>E23</f>
        <v>d plus projektová a inženýrská a.s.</v>
      </c>
      <c r="K94" s="43"/>
      <c r="L94" s="15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="2" customFormat="1" ht="15.15" customHeight="1">
      <c r="A95" s="41"/>
      <c r="B95" s="42"/>
      <c r="C95" s="34" t="s">
        <v>36</v>
      </c>
      <c r="D95" s="43"/>
      <c r="E95" s="43"/>
      <c r="F95" s="29" t="str">
        <f>IF(E20="","",E20)</f>
        <v>Vyplň údaj</v>
      </c>
      <c r="G95" s="43"/>
      <c r="H95" s="43"/>
      <c r="I95" s="153" t="s">
        <v>43</v>
      </c>
      <c r="J95" s="39" t="str">
        <f>E26</f>
        <v xml:space="preserve"> </v>
      </c>
      <c r="K95" s="43"/>
      <c r="L95" s="15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="2" customFormat="1" ht="10.32" customHeight="1">
      <c r="A96" s="41"/>
      <c r="B96" s="42"/>
      <c r="C96" s="43"/>
      <c r="D96" s="43"/>
      <c r="E96" s="43"/>
      <c r="F96" s="43"/>
      <c r="G96" s="43"/>
      <c r="H96" s="43"/>
      <c r="I96" s="150"/>
      <c r="J96" s="43"/>
      <c r="K96" s="43"/>
      <c r="L96" s="15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="11" customFormat="1" ht="29.28" customHeight="1">
      <c r="A97" s="202"/>
      <c r="B97" s="203"/>
      <c r="C97" s="204" t="s">
        <v>266</v>
      </c>
      <c r="D97" s="205" t="s">
        <v>67</v>
      </c>
      <c r="E97" s="205" t="s">
        <v>63</v>
      </c>
      <c r="F97" s="205" t="s">
        <v>64</v>
      </c>
      <c r="G97" s="205" t="s">
        <v>267</v>
      </c>
      <c r="H97" s="205" t="s">
        <v>268</v>
      </c>
      <c r="I97" s="206" t="s">
        <v>269</v>
      </c>
      <c r="J97" s="205" t="s">
        <v>239</v>
      </c>
      <c r="K97" s="207" t="s">
        <v>270</v>
      </c>
      <c r="L97" s="208"/>
      <c r="M97" s="95" t="s">
        <v>44</v>
      </c>
      <c r="N97" s="96" t="s">
        <v>52</v>
      </c>
      <c r="O97" s="96" t="s">
        <v>271</v>
      </c>
      <c r="P97" s="96" t="s">
        <v>272</v>
      </c>
      <c r="Q97" s="96" t="s">
        <v>273</v>
      </c>
      <c r="R97" s="96" t="s">
        <v>274</v>
      </c>
      <c r="S97" s="96" t="s">
        <v>275</v>
      </c>
      <c r="T97" s="97" t="s">
        <v>276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="2" customFormat="1" ht="22.8" customHeight="1">
      <c r="A98" s="41"/>
      <c r="B98" s="42"/>
      <c r="C98" s="102" t="s">
        <v>277</v>
      </c>
      <c r="D98" s="43"/>
      <c r="E98" s="43"/>
      <c r="F98" s="43"/>
      <c r="G98" s="43"/>
      <c r="H98" s="43"/>
      <c r="I98" s="150"/>
      <c r="J98" s="209">
        <f>BK98</f>
        <v>0</v>
      </c>
      <c r="K98" s="43"/>
      <c r="L98" s="47"/>
      <c r="M98" s="98"/>
      <c r="N98" s="210"/>
      <c r="O98" s="99"/>
      <c r="P98" s="211">
        <f>P99+P207</f>
        <v>0</v>
      </c>
      <c r="Q98" s="99"/>
      <c r="R98" s="211">
        <f>R99+R207</f>
        <v>235.03121539000003</v>
      </c>
      <c r="S98" s="99"/>
      <c r="T98" s="212">
        <f>T99+T207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81</v>
      </c>
      <c r="AU98" s="19" t="s">
        <v>240</v>
      </c>
      <c r="BK98" s="213">
        <f>BK99+BK207</f>
        <v>0</v>
      </c>
    </row>
    <row r="99" s="12" customFormat="1" ht="25.92" customHeight="1">
      <c r="A99" s="12"/>
      <c r="B99" s="214"/>
      <c r="C99" s="215"/>
      <c r="D99" s="216" t="s">
        <v>81</v>
      </c>
      <c r="E99" s="217" t="s">
        <v>278</v>
      </c>
      <c r="F99" s="217" t="s">
        <v>279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P100+P127+P155+P160+P185+P205</f>
        <v>0</v>
      </c>
      <c r="Q99" s="222"/>
      <c r="R99" s="223">
        <f>R100+R127+R155+R160+R185+R205</f>
        <v>224.79442747000002</v>
      </c>
      <c r="S99" s="222"/>
      <c r="T99" s="224">
        <f>T100+T127+T155+T160+T185+T205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89</v>
      </c>
      <c r="AT99" s="226" t="s">
        <v>81</v>
      </c>
      <c r="AU99" s="226" t="s">
        <v>82</v>
      </c>
      <c r="AY99" s="225" t="s">
        <v>280</v>
      </c>
      <c r="BK99" s="227">
        <f>BK100+BK127+BK155+BK160+BK185+BK205</f>
        <v>0</v>
      </c>
    </row>
    <row r="100" s="12" customFormat="1" ht="22.8" customHeight="1">
      <c r="A100" s="12"/>
      <c r="B100" s="214"/>
      <c r="C100" s="215"/>
      <c r="D100" s="216" t="s">
        <v>81</v>
      </c>
      <c r="E100" s="228" t="s">
        <v>89</v>
      </c>
      <c r="F100" s="228" t="s">
        <v>281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SUM(P101:P126)</f>
        <v>0</v>
      </c>
      <c r="Q100" s="222"/>
      <c r="R100" s="223">
        <f>SUM(R101:R126)</f>
        <v>0</v>
      </c>
      <c r="S100" s="222"/>
      <c r="T100" s="224">
        <f>SUM(T101:T126)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89</v>
      </c>
      <c r="AT100" s="226" t="s">
        <v>81</v>
      </c>
      <c r="AU100" s="226" t="s">
        <v>89</v>
      </c>
      <c r="AY100" s="225" t="s">
        <v>280</v>
      </c>
      <c r="BK100" s="227">
        <f>SUM(BK101:BK126)</f>
        <v>0</v>
      </c>
    </row>
    <row r="101" s="2" customFormat="1" ht="36" customHeight="1">
      <c r="A101" s="41"/>
      <c r="B101" s="42"/>
      <c r="C101" s="230" t="s">
        <v>89</v>
      </c>
      <c r="D101" s="230" t="s">
        <v>282</v>
      </c>
      <c r="E101" s="231" t="s">
        <v>2241</v>
      </c>
      <c r="F101" s="232" t="s">
        <v>2242</v>
      </c>
      <c r="G101" s="233" t="s">
        <v>235</v>
      </c>
      <c r="H101" s="234">
        <v>143.118</v>
      </c>
      <c r="I101" s="235"/>
      <c r="J101" s="236">
        <f>ROUND(I101*H101,2)</f>
        <v>0</v>
      </c>
      <c r="K101" s="232" t="s">
        <v>285</v>
      </c>
      <c r="L101" s="47"/>
      <c r="M101" s="237" t="s">
        <v>44</v>
      </c>
      <c r="N101" s="238" t="s">
        <v>53</v>
      </c>
      <c r="O101" s="87"/>
      <c r="P101" s="239">
        <f>O101*H101</f>
        <v>0</v>
      </c>
      <c r="Q101" s="239">
        <v>0</v>
      </c>
      <c r="R101" s="239">
        <f>Q101*H101</f>
        <v>0</v>
      </c>
      <c r="S101" s="239">
        <v>0</v>
      </c>
      <c r="T101" s="24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41" t="s">
        <v>286</v>
      </c>
      <c r="AT101" s="241" t="s">
        <v>282</v>
      </c>
      <c r="AU101" s="241" t="s">
        <v>91</v>
      </c>
      <c r="AY101" s="19" t="s">
        <v>280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9" t="s">
        <v>89</v>
      </c>
      <c r="BK101" s="242">
        <f>ROUND(I101*H101,2)</f>
        <v>0</v>
      </c>
      <c r="BL101" s="19" t="s">
        <v>286</v>
      </c>
      <c r="BM101" s="241" t="s">
        <v>2243</v>
      </c>
    </row>
    <row r="102" s="13" customFormat="1">
      <c r="A102" s="13"/>
      <c r="B102" s="243"/>
      <c r="C102" s="244"/>
      <c r="D102" s="245" t="s">
        <v>288</v>
      </c>
      <c r="E102" s="246" t="s">
        <v>44</v>
      </c>
      <c r="F102" s="247" t="s">
        <v>2244</v>
      </c>
      <c r="G102" s="244"/>
      <c r="H102" s="248">
        <v>143.118</v>
      </c>
      <c r="I102" s="249"/>
      <c r="J102" s="244"/>
      <c r="K102" s="244"/>
      <c r="L102" s="250"/>
      <c r="M102" s="251"/>
      <c r="N102" s="252"/>
      <c r="O102" s="252"/>
      <c r="P102" s="252"/>
      <c r="Q102" s="252"/>
      <c r="R102" s="252"/>
      <c r="S102" s="252"/>
      <c r="T102" s="25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4" t="s">
        <v>288</v>
      </c>
      <c r="AU102" s="254" t="s">
        <v>91</v>
      </c>
      <c r="AV102" s="13" t="s">
        <v>91</v>
      </c>
      <c r="AW102" s="13" t="s">
        <v>42</v>
      </c>
      <c r="AX102" s="13" t="s">
        <v>89</v>
      </c>
      <c r="AY102" s="254" t="s">
        <v>280</v>
      </c>
    </row>
    <row r="103" s="2" customFormat="1" ht="36" customHeight="1">
      <c r="A103" s="41"/>
      <c r="B103" s="42"/>
      <c r="C103" s="230" t="s">
        <v>91</v>
      </c>
      <c r="D103" s="230" t="s">
        <v>282</v>
      </c>
      <c r="E103" s="231" t="s">
        <v>293</v>
      </c>
      <c r="F103" s="232" t="s">
        <v>294</v>
      </c>
      <c r="G103" s="233" t="s">
        <v>235</v>
      </c>
      <c r="H103" s="234">
        <v>42.935000000000002</v>
      </c>
      <c r="I103" s="235"/>
      <c r="J103" s="236">
        <f>ROUND(I103*H103,2)</f>
        <v>0</v>
      </c>
      <c r="K103" s="232" t="s">
        <v>285</v>
      </c>
      <c r="L103" s="47"/>
      <c r="M103" s="237" t="s">
        <v>44</v>
      </c>
      <c r="N103" s="238" t="s">
        <v>53</v>
      </c>
      <c r="O103" s="87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41" t="s">
        <v>286</v>
      </c>
      <c r="AT103" s="241" t="s">
        <v>282</v>
      </c>
      <c r="AU103" s="241" t="s">
        <v>91</v>
      </c>
      <c r="AY103" s="19" t="s">
        <v>280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9" t="s">
        <v>89</v>
      </c>
      <c r="BK103" s="242">
        <f>ROUND(I103*H103,2)</f>
        <v>0</v>
      </c>
      <c r="BL103" s="19" t="s">
        <v>286</v>
      </c>
      <c r="BM103" s="241" t="s">
        <v>2245</v>
      </c>
    </row>
    <row r="104" s="13" customFormat="1">
      <c r="A104" s="13"/>
      <c r="B104" s="243"/>
      <c r="C104" s="244"/>
      <c r="D104" s="245" t="s">
        <v>288</v>
      </c>
      <c r="E104" s="244"/>
      <c r="F104" s="247" t="s">
        <v>2246</v>
      </c>
      <c r="G104" s="244"/>
      <c r="H104" s="248">
        <v>42.935000000000002</v>
      </c>
      <c r="I104" s="249"/>
      <c r="J104" s="244"/>
      <c r="K104" s="244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91</v>
      </c>
      <c r="AV104" s="13" t="s">
        <v>91</v>
      </c>
      <c r="AW104" s="13" t="s">
        <v>4</v>
      </c>
      <c r="AX104" s="13" t="s">
        <v>89</v>
      </c>
      <c r="AY104" s="254" t="s">
        <v>280</v>
      </c>
    </row>
    <row r="105" s="2" customFormat="1" ht="60" customHeight="1">
      <c r="A105" s="41"/>
      <c r="B105" s="42"/>
      <c r="C105" s="230" t="s">
        <v>297</v>
      </c>
      <c r="D105" s="230" t="s">
        <v>282</v>
      </c>
      <c r="E105" s="231" t="s">
        <v>298</v>
      </c>
      <c r="F105" s="232" t="s">
        <v>299</v>
      </c>
      <c r="G105" s="233" t="s">
        <v>235</v>
      </c>
      <c r="H105" s="234">
        <v>286.23599999999999</v>
      </c>
      <c r="I105" s="235"/>
      <c r="J105" s="236">
        <f>ROUND(I105*H105,2)</f>
        <v>0</v>
      </c>
      <c r="K105" s="232" t="s">
        <v>285</v>
      </c>
      <c r="L105" s="47"/>
      <c r="M105" s="237" t="s">
        <v>44</v>
      </c>
      <c r="N105" s="238" t="s">
        <v>53</v>
      </c>
      <c r="O105" s="87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41" t="s">
        <v>286</v>
      </c>
      <c r="AT105" s="241" t="s">
        <v>282</v>
      </c>
      <c r="AU105" s="241" t="s">
        <v>91</v>
      </c>
      <c r="AY105" s="19" t="s">
        <v>280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9" t="s">
        <v>89</v>
      </c>
      <c r="BK105" s="242">
        <f>ROUND(I105*H105,2)</f>
        <v>0</v>
      </c>
      <c r="BL105" s="19" t="s">
        <v>286</v>
      </c>
      <c r="BM105" s="241" t="s">
        <v>2247</v>
      </c>
    </row>
    <row r="106" s="13" customFormat="1">
      <c r="A106" s="13"/>
      <c r="B106" s="243"/>
      <c r="C106" s="244"/>
      <c r="D106" s="245" t="s">
        <v>288</v>
      </c>
      <c r="E106" s="246" t="s">
        <v>44</v>
      </c>
      <c r="F106" s="247" t="s">
        <v>2248</v>
      </c>
      <c r="G106" s="244"/>
      <c r="H106" s="248">
        <v>143.118</v>
      </c>
      <c r="I106" s="249"/>
      <c r="J106" s="244"/>
      <c r="K106" s="244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91</v>
      </c>
      <c r="AV106" s="13" t="s">
        <v>91</v>
      </c>
      <c r="AW106" s="13" t="s">
        <v>42</v>
      </c>
      <c r="AX106" s="13" t="s">
        <v>82</v>
      </c>
      <c r="AY106" s="254" t="s">
        <v>280</v>
      </c>
    </row>
    <row r="107" s="13" customFormat="1">
      <c r="A107" s="13"/>
      <c r="B107" s="243"/>
      <c r="C107" s="244"/>
      <c r="D107" s="245" t="s">
        <v>288</v>
      </c>
      <c r="E107" s="246" t="s">
        <v>44</v>
      </c>
      <c r="F107" s="247" t="s">
        <v>2249</v>
      </c>
      <c r="G107" s="244"/>
      <c r="H107" s="248">
        <v>75.430000000000007</v>
      </c>
      <c r="I107" s="249"/>
      <c r="J107" s="244"/>
      <c r="K107" s="244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91</v>
      </c>
      <c r="AV107" s="13" t="s">
        <v>91</v>
      </c>
      <c r="AW107" s="13" t="s">
        <v>42</v>
      </c>
      <c r="AX107" s="13" t="s">
        <v>82</v>
      </c>
      <c r="AY107" s="254" t="s">
        <v>280</v>
      </c>
    </row>
    <row r="108" s="13" customFormat="1">
      <c r="A108" s="13"/>
      <c r="B108" s="243"/>
      <c r="C108" s="244"/>
      <c r="D108" s="245" t="s">
        <v>288</v>
      </c>
      <c r="E108" s="246" t="s">
        <v>44</v>
      </c>
      <c r="F108" s="247" t="s">
        <v>2250</v>
      </c>
      <c r="G108" s="244"/>
      <c r="H108" s="248">
        <v>67.688000000000002</v>
      </c>
      <c r="I108" s="249"/>
      <c r="J108" s="244"/>
      <c r="K108" s="244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91</v>
      </c>
      <c r="AV108" s="13" t="s">
        <v>91</v>
      </c>
      <c r="AW108" s="13" t="s">
        <v>42</v>
      </c>
      <c r="AX108" s="13" t="s">
        <v>82</v>
      </c>
      <c r="AY108" s="254" t="s">
        <v>280</v>
      </c>
    </row>
    <row r="109" s="14" customFormat="1">
      <c r="A109" s="14"/>
      <c r="B109" s="255"/>
      <c r="C109" s="256"/>
      <c r="D109" s="245" t="s">
        <v>288</v>
      </c>
      <c r="E109" s="257" t="s">
        <v>44</v>
      </c>
      <c r="F109" s="258" t="s">
        <v>292</v>
      </c>
      <c r="G109" s="256"/>
      <c r="H109" s="259">
        <v>286.23599999999999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5" t="s">
        <v>288</v>
      </c>
      <c r="AU109" s="265" t="s">
        <v>91</v>
      </c>
      <c r="AV109" s="14" t="s">
        <v>286</v>
      </c>
      <c r="AW109" s="14" t="s">
        <v>42</v>
      </c>
      <c r="AX109" s="14" t="s">
        <v>89</v>
      </c>
      <c r="AY109" s="265" t="s">
        <v>280</v>
      </c>
    </row>
    <row r="110" s="2" customFormat="1" ht="60" customHeight="1">
      <c r="A110" s="41"/>
      <c r="B110" s="42"/>
      <c r="C110" s="230" t="s">
        <v>286</v>
      </c>
      <c r="D110" s="230" t="s">
        <v>282</v>
      </c>
      <c r="E110" s="231" t="s">
        <v>303</v>
      </c>
      <c r="F110" s="232" t="s">
        <v>304</v>
      </c>
      <c r="G110" s="233" t="s">
        <v>235</v>
      </c>
      <c r="H110" s="234">
        <v>2862.3600000000001</v>
      </c>
      <c r="I110" s="235"/>
      <c r="J110" s="236">
        <f>ROUND(I110*H110,2)</f>
        <v>0</v>
      </c>
      <c r="K110" s="232" t="s">
        <v>285</v>
      </c>
      <c r="L110" s="47"/>
      <c r="M110" s="237" t="s">
        <v>44</v>
      </c>
      <c r="N110" s="238" t="s">
        <v>53</v>
      </c>
      <c r="O110" s="87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41" t="s">
        <v>286</v>
      </c>
      <c r="AT110" s="241" t="s">
        <v>282</v>
      </c>
      <c r="AU110" s="241" t="s">
        <v>91</v>
      </c>
      <c r="AY110" s="19" t="s">
        <v>280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9" t="s">
        <v>89</v>
      </c>
      <c r="BK110" s="242">
        <f>ROUND(I110*H110,2)</f>
        <v>0</v>
      </c>
      <c r="BL110" s="19" t="s">
        <v>286</v>
      </c>
      <c r="BM110" s="241" t="s">
        <v>2251</v>
      </c>
    </row>
    <row r="111" s="13" customFormat="1">
      <c r="A111" s="13"/>
      <c r="B111" s="243"/>
      <c r="C111" s="244"/>
      <c r="D111" s="245" t="s">
        <v>288</v>
      </c>
      <c r="E111" s="244"/>
      <c r="F111" s="247" t="s">
        <v>2252</v>
      </c>
      <c r="G111" s="244"/>
      <c r="H111" s="248">
        <v>2862.3600000000001</v>
      </c>
      <c r="I111" s="249"/>
      <c r="J111" s="244"/>
      <c r="K111" s="244"/>
      <c r="L111" s="250"/>
      <c r="M111" s="251"/>
      <c r="N111" s="252"/>
      <c r="O111" s="252"/>
      <c r="P111" s="252"/>
      <c r="Q111" s="252"/>
      <c r="R111" s="252"/>
      <c r="S111" s="252"/>
      <c r="T111" s="25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4" t="s">
        <v>288</v>
      </c>
      <c r="AU111" s="254" t="s">
        <v>91</v>
      </c>
      <c r="AV111" s="13" t="s">
        <v>91</v>
      </c>
      <c r="AW111" s="13" t="s">
        <v>4</v>
      </c>
      <c r="AX111" s="13" t="s">
        <v>89</v>
      </c>
      <c r="AY111" s="254" t="s">
        <v>280</v>
      </c>
    </row>
    <row r="112" s="2" customFormat="1" ht="36" customHeight="1">
      <c r="A112" s="41"/>
      <c r="B112" s="42"/>
      <c r="C112" s="230" t="s">
        <v>307</v>
      </c>
      <c r="D112" s="230" t="s">
        <v>282</v>
      </c>
      <c r="E112" s="231" t="s">
        <v>308</v>
      </c>
      <c r="F112" s="232" t="s">
        <v>309</v>
      </c>
      <c r="G112" s="233" t="s">
        <v>235</v>
      </c>
      <c r="H112" s="234">
        <v>143.118</v>
      </c>
      <c r="I112" s="235"/>
      <c r="J112" s="236">
        <f>ROUND(I112*H112,2)</f>
        <v>0</v>
      </c>
      <c r="K112" s="232" t="s">
        <v>285</v>
      </c>
      <c r="L112" s="47"/>
      <c r="M112" s="237" t="s">
        <v>44</v>
      </c>
      <c r="N112" s="238" t="s">
        <v>53</v>
      </c>
      <c r="O112" s="87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41" t="s">
        <v>286</v>
      </c>
      <c r="AT112" s="241" t="s">
        <v>282</v>
      </c>
      <c r="AU112" s="241" t="s">
        <v>91</v>
      </c>
      <c r="AY112" s="19" t="s">
        <v>280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9" t="s">
        <v>89</v>
      </c>
      <c r="BK112" s="242">
        <f>ROUND(I112*H112,2)</f>
        <v>0</v>
      </c>
      <c r="BL112" s="19" t="s">
        <v>286</v>
      </c>
      <c r="BM112" s="241" t="s">
        <v>2253</v>
      </c>
    </row>
    <row r="113" s="13" customFormat="1">
      <c r="A113" s="13"/>
      <c r="B113" s="243"/>
      <c r="C113" s="244"/>
      <c r="D113" s="245" t="s">
        <v>288</v>
      </c>
      <c r="E113" s="246" t="s">
        <v>44</v>
      </c>
      <c r="F113" s="247" t="s">
        <v>2254</v>
      </c>
      <c r="G113" s="244"/>
      <c r="H113" s="248">
        <v>67.688000000000002</v>
      </c>
      <c r="I113" s="249"/>
      <c r="J113" s="244"/>
      <c r="K113" s="244"/>
      <c r="L113" s="250"/>
      <c r="M113" s="251"/>
      <c r="N113" s="252"/>
      <c r="O113" s="252"/>
      <c r="P113" s="252"/>
      <c r="Q113" s="252"/>
      <c r="R113" s="252"/>
      <c r="S113" s="252"/>
      <c r="T113" s="25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4" t="s">
        <v>288</v>
      </c>
      <c r="AU113" s="254" t="s">
        <v>91</v>
      </c>
      <c r="AV113" s="13" t="s">
        <v>91</v>
      </c>
      <c r="AW113" s="13" t="s">
        <v>42</v>
      </c>
      <c r="AX113" s="13" t="s">
        <v>82</v>
      </c>
      <c r="AY113" s="254" t="s">
        <v>280</v>
      </c>
    </row>
    <row r="114" s="13" customFormat="1">
      <c r="A114" s="13"/>
      <c r="B114" s="243"/>
      <c r="C114" s="244"/>
      <c r="D114" s="245" t="s">
        <v>288</v>
      </c>
      <c r="E114" s="246" t="s">
        <v>44</v>
      </c>
      <c r="F114" s="247" t="s">
        <v>2255</v>
      </c>
      <c r="G114" s="244"/>
      <c r="H114" s="248">
        <v>75.430000000000007</v>
      </c>
      <c r="I114" s="249"/>
      <c r="J114" s="244"/>
      <c r="K114" s="244"/>
      <c r="L114" s="250"/>
      <c r="M114" s="251"/>
      <c r="N114" s="252"/>
      <c r="O114" s="252"/>
      <c r="P114" s="252"/>
      <c r="Q114" s="252"/>
      <c r="R114" s="252"/>
      <c r="S114" s="252"/>
      <c r="T114" s="25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4" t="s">
        <v>288</v>
      </c>
      <c r="AU114" s="254" t="s">
        <v>91</v>
      </c>
      <c r="AV114" s="13" t="s">
        <v>91</v>
      </c>
      <c r="AW114" s="13" t="s">
        <v>42</v>
      </c>
      <c r="AX114" s="13" t="s">
        <v>82</v>
      </c>
      <c r="AY114" s="254" t="s">
        <v>280</v>
      </c>
    </row>
    <row r="115" s="14" customFormat="1">
      <c r="A115" s="14"/>
      <c r="B115" s="255"/>
      <c r="C115" s="256"/>
      <c r="D115" s="245" t="s">
        <v>288</v>
      </c>
      <c r="E115" s="257" t="s">
        <v>44</v>
      </c>
      <c r="F115" s="258" t="s">
        <v>292</v>
      </c>
      <c r="G115" s="256"/>
      <c r="H115" s="259">
        <v>143.118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5" t="s">
        <v>288</v>
      </c>
      <c r="AU115" s="265" t="s">
        <v>91</v>
      </c>
      <c r="AV115" s="14" t="s">
        <v>286</v>
      </c>
      <c r="AW115" s="14" t="s">
        <v>42</v>
      </c>
      <c r="AX115" s="14" t="s">
        <v>89</v>
      </c>
      <c r="AY115" s="265" t="s">
        <v>280</v>
      </c>
    </row>
    <row r="116" s="2" customFormat="1" ht="16.5" customHeight="1">
      <c r="A116" s="41"/>
      <c r="B116" s="42"/>
      <c r="C116" s="230" t="s">
        <v>311</v>
      </c>
      <c r="D116" s="230" t="s">
        <v>282</v>
      </c>
      <c r="E116" s="231" t="s">
        <v>312</v>
      </c>
      <c r="F116" s="232" t="s">
        <v>313</v>
      </c>
      <c r="G116" s="233" t="s">
        <v>235</v>
      </c>
      <c r="H116" s="234">
        <v>218.548</v>
      </c>
      <c r="I116" s="235"/>
      <c r="J116" s="236">
        <f>ROUND(I116*H116,2)</f>
        <v>0</v>
      </c>
      <c r="K116" s="232" t="s">
        <v>285</v>
      </c>
      <c r="L116" s="47"/>
      <c r="M116" s="237" t="s">
        <v>44</v>
      </c>
      <c r="N116" s="238" t="s">
        <v>53</v>
      </c>
      <c r="O116" s="87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41" t="s">
        <v>286</v>
      </c>
      <c r="AT116" s="241" t="s">
        <v>282</v>
      </c>
      <c r="AU116" s="241" t="s">
        <v>91</v>
      </c>
      <c r="AY116" s="19" t="s">
        <v>280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9" t="s">
        <v>89</v>
      </c>
      <c r="BK116" s="242">
        <f>ROUND(I116*H116,2)</f>
        <v>0</v>
      </c>
      <c r="BL116" s="19" t="s">
        <v>286</v>
      </c>
      <c r="BM116" s="241" t="s">
        <v>2256</v>
      </c>
    </row>
    <row r="117" s="13" customFormat="1">
      <c r="A117" s="13"/>
      <c r="B117" s="243"/>
      <c r="C117" s="244"/>
      <c r="D117" s="245" t="s">
        <v>288</v>
      </c>
      <c r="E117" s="246" t="s">
        <v>44</v>
      </c>
      <c r="F117" s="247" t="s">
        <v>2257</v>
      </c>
      <c r="G117" s="244"/>
      <c r="H117" s="248">
        <v>143.118</v>
      </c>
      <c r="I117" s="249"/>
      <c r="J117" s="244"/>
      <c r="K117" s="244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91</v>
      </c>
      <c r="AV117" s="13" t="s">
        <v>91</v>
      </c>
      <c r="AW117" s="13" t="s">
        <v>42</v>
      </c>
      <c r="AX117" s="13" t="s">
        <v>82</v>
      </c>
      <c r="AY117" s="254" t="s">
        <v>280</v>
      </c>
    </row>
    <row r="118" s="13" customFormat="1">
      <c r="A118" s="13"/>
      <c r="B118" s="243"/>
      <c r="C118" s="244"/>
      <c r="D118" s="245" t="s">
        <v>288</v>
      </c>
      <c r="E118" s="246" t="s">
        <v>44</v>
      </c>
      <c r="F118" s="247" t="s">
        <v>2255</v>
      </c>
      <c r="G118" s="244"/>
      <c r="H118" s="248">
        <v>75.430000000000007</v>
      </c>
      <c r="I118" s="249"/>
      <c r="J118" s="244"/>
      <c r="K118" s="244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91</v>
      </c>
      <c r="AV118" s="13" t="s">
        <v>91</v>
      </c>
      <c r="AW118" s="13" t="s">
        <v>42</v>
      </c>
      <c r="AX118" s="13" t="s">
        <v>82</v>
      </c>
      <c r="AY118" s="254" t="s">
        <v>280</v>
      </c>
    </row>
    <row r="119" s="14" customFormat="1">
      <c r="A119" s="14"/>
      <c r="B119" s="255"/>
      <c r="C119" s="256"/>
      <c r="D119" s="245" t="s">
        <v>288</v>
      </c>
      <c r="E119" s="257" t="s">
        <v>44</v>
      </c>
      <c r="F119" s="258" t="s">
        <v>292</v>
      </c>
      <c r="G119" s="256"/>
      <c r="H119" s="259">
        <v>218.548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5" t="s">
        <v>288</v>
      </c>
      <c r="AU119" s="265" t="s">
        <v>91</v>
      </c>
      <c r="AV119" s="14" t="s">
        <v>286</v>
      </c>
      <c r="AW119" s="14" t="s">
        <v>42</v>
      </c>
      <c r="AX119" s="14" t="s">
        <v>89</v>
      </c>
      <c r="AY119" s="265" t="s">
        <v>280</v>
      </c>
    </row>
    <row r="120" s="2" customFormat="1" ht="36" customHeight="1">
      <c r="A120" s="41"/>
      <c r="B120" s="42"/>
      <c r="C120" s="230" t="s">
        <v>316</v>
      </c>
      <c r="D120" s="230" t="s">
        <v>282</v>
      </c>
      <c r="E120" s="231" t="s">
        <v>317</v>
      </c>
      <c r="F120" s="232" t="s">
        <v>318</v>
      </c>
      <c r="G120" s="233" t="s">
        <v>319</v>
      </c>
      <c r="H120" s="234">
        <v>135.774</v>
      </c>
      <c r="I120" s="235"/>
      <c r="J120" s="236">
        <f>ROUND(I120*H120,2)</f>
        <v>0</v>
      </c>
      <c r="K120" s="232" t="s">
        <v>285</v>
      </c>
      <c r="L120" s="47"/>
      <c r="M120" s="237" t="s">
        <v>44</v>
      </c>
      <c r="N120" s="238" t="s">
        <v>53</v>
      </c>
      <c r="O120" s="87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41" t="s">
        <v>286</v>
      </c>
      <c r="AT120" s="241" t="s">
        <v>282</v>
      </c>
      <c r="AU120" s="241" t="s">
        <v>91</v>
      </c>
      <c r="AY120" s="19" t="s">
        <v>280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9" t="s">
        <v>89</v>
      </c>
      <c r="BK120" s="242">
        <f>ROUND(I120*H120,2)</f>
        <v>0</v>
      </c>
      <c r="BL120" s="19" t="s">
        <v>286</v>
      </c>
      <c r="BM120" s="241" t="s">
        <v>2258</v>
      </c>
    </row>
    <row r="121" s="13" customFormat="1">
      <c r="A121" s="13"/>
      <c r="B121" s="243"/>
      <c r="C121" s="244"/>
      <c r="D121" s="245" t="s">
        <v>288</v>
      </c>
      <c r="E121" s="246" t="s">
        <v>44</v>
      </c>
      <c r="F121" s="247" t="s">
        <v>2255</v>
      </c>
      <c r="G121" s="244"/>
      <c r="H121" s="248">
        <v>75.430000000000007</v>
      </c>
      <c r="I121" s="249"/>
      <c r="J121" s="244"/>
      <c r="K121" s="244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91</v>
      </c>
      <c r="AV121" s="13" t="s">
        <v>91</v>
      </c>
      <c r="AW121" s="13" t="s">
        <v>42</v>
      </c>
      <c r="AX121" s="13" t="s">
        <v>89</v>
      </c>
      <c r="AY121" s="254" t="s">
        <v>280</v>
      </c>
    </row>
    <row r="122" s="13" customFormat="1">
      <c r="A122" s="13"/>
      <c r="B122" s="243"/>
      <c r="C122" s="244"/>
      <c r="D122" s="245" t="s">
        <v>288</v>
      </c>
      <c r="E122" s="244"/>
      <c r="F122" s="247" t="s">
        <v>2259</v>
      </c>
      <c r="G122" s="244"/>
      <c r="H122" s="248">
        <v>135.774</v>
      </c>
      <c r="I122" s="249"/>
      <c r="J122" s="244"/>
      <c r="K122" s="244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91</v>
      </c>
      <c r="AV122" s="13" t="s">
        <v>91</v>
      </c>
      <c r="AW122" s="13" t="s">
        <v>4</v>
      </c>
      <c r="AX122" s="13" t="s">
        <v>89</v>
      </c>
      <c r="AY122" s="254" t="s">
        <v>280</v>
      </c>
    </row>
    <row r="123" s="2" customFormat="1" ht="36" customHeight="1">
      <c r="A123" s="41"/>
      <c r="B123" s="42"/>
      <c r="C123" s="230" t="s">
        <v>323</v>
      </c>
      <c r="D123" s="230" t="s">
        <v>282</v>
      </c>
      <c r="E123" s="231" t="s">
        <v>324</v>
      </c>
      <c r="F123" s="232" t="s">
        <v>325</v>
      </c>
      <c r="G123" s="233" t="s">
        <v>235</v>
      </c>
      <c r="H123" s="234">
        <v>67.688000000000002</v>
      </c>
      <c r="I123" s="235"/>
      <c r="J123" s="236">
        <f>ROUND(I123*H123,2)</f>
        <v>0</v>
      </c>
      <c r="K123" s="232" t="s">
        <v>285</v>
      </c>
      <c r="L123" s="47"/>
      <c r="M123" s="237" t="s">
        <v>44</v>
      </c>
      <c r="N123" s="238" t="s">
        <v>53</v>
      </c>
      <c r="O123" s="87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41" t="s">
        <v>286</v>
      </c>
      <c r="AT123" s="241" t="s">
        <v>282</v>
      </c>
      <c r="AU123" s="241" t="s">
        <v>91</v>
      </c>
      <c r="AY123" s="19" t="s">
        <v>280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9" t="s">
        <v>89</v>
      </c>
      <c r="BK123" s="242">
        <f>ROUND(I123*H123,2)</f>
        <v>0</v>
      </c>
      <c r="BL123" s="19" t="s">
        <v>286</v>
      </c>
      <c r="BM123" s="241" t="s">
        <v>2260</v>
      </c>
    </row>
    <row r="124" s="13" customFormat="1">
      <c r="A124" s="13"/>
      <c r="B124" s="243"/>
      <c r="C124" s="244"/>
      <c r="D124" s="245" t="s">
        <v>288</v>
      </c>
      <c r="E124" s="246" t="s">
        <v>44</v>
      </c>
      <c r="F124" s="247" t="s">
        <v>2261</v>
      </c>
      <c r="G124" s="244"/>
      <c r="H124" s="248">
        <v>143.118</v>
      </c>
      <c r="I124" s="249"/>
      <c r="J124" s="244"/>
      <c r="K124" s="244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91</v>
      </c>
      <c r="AV124" s="13" t="s">
        <v>91</v>
      </c>
      <c r="AW124" s="13" t="s">
        <v>42</v>
      </c>
      <c r="AX124" s="13" t="s">
        <v>82</v>
      </c>
      <c r="AY124" s="254" t="s">
        <v>280</v>
      </c>
    </row>
    <row r="125" s="13" customFormat="1">
      <c r="A125" s="13"/>
      <c r="B125" s="243"/>
      <c r="C125" s="244"/>
      <c r="D125" s="245" t="s">
        <v>288</v>
      </c>
      <c r="E125" s="246" t="s">
        <v>44</v>
      </c>
      <c r="F125" s="247" t="s">
        <v>2262</v>
      </c>
      <c r="G125" s="244"/>
      <c r="H125" s="248">
        <v>-75.430000000000007</v>
      </c>
      <c r="I125" s="249"/>
      <c r="J125" s="244"/>
      <c r="K125" s="244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91</v>
      </c>
      <c r="AV125" s="13" t="s">
        <v>91</v>
      </c>
      <c r="AW125" s="13" t="s">
        <v>42</v>
      </c>
      <c r="AX125" s="13" t="s">
        <v>82</v>
      </c>
      <c r="AY125" s="254" t="s">
        <v>280</v>
      </c>
    </row>
    <row r="126" s="14" customFormat="1">
      <c r="A126" s="14"/>
      <c r="B126" s="255"/>
      <c r="C126" s="256"/>
      <c r="D126" s="245" t="s">
        <v>288</v>
      </c>
      <c r="E126" s="257" t="s">
        <v>44</v>
      </c>
      <c r="F126" s="258" t="s">
        <v>292</v>
      </c>
      <c r="G126" s="256"/>
      <c r="H126" s="259">
        <v>67.688000000000002</v>
      </c>
      <c r="I126" s="260"/>
      <c r="J126" s="256"/>
      <c r="K126" s="256"/>
      <c r="L126" s="261"/>
      <c r="M126" s="262"/>
      <c r="N126" s="263"/>
      <c r="O126" s="263"/>
      <c r="P126" s="263"/>
      <c r="Q126" s="263"/>
      <c r="R126" s="263"/>
      <c r="S126" s="263"/>
      <c r="T126" s="26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5" t="s">
        <v>288</v>
      </c>
      <c r="AU126" s="265" t="s">
        <v>91</v>
      </c>
      <c r="AV126" s="14" t="s">
        <v>286</v>
      </c>
      <c r="AW126" s="14" t="s">
        <v>42</v>
      </c>
      <c r="AX126" s="14" t="s">
        <v>89</v>
      </c>
      <c r="AY126" s="265" t="s">
        <v>280</v>
      </c>
    </row>
    <row r="127" s="12" customFormat="1" ht="22.8" customHeight="1">
      <c r="A127" s="12"/>
      <c r="B127" s="214"/>
      <c r="C127" s="215"/>
      <c r="D127" s="216" t="s">
        <v>81</v>
      </c>
      <c r="E127" s="228" t="s">
        <v>91</v>
      </c>
      <c r="F127" s="228" t="s">
        <v>334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SUM(P128:P154)</f>
        <v>0</v>
      </c>
      <c r="Q127" s="222"/>
      <c r="R127" s="223">
        <f>SUM(R128:R154)</f>
        <v>201.70841401000001</v>
      </c>
      <c r="S127" s="222"/>
      <c r="T127" s="224">
        <f>SUM(T128:T154)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5" t="s">
        <v>89</v>
      </c>
      <c r="AT127" s="226" t="s">
        <v>81</v>
      </c>
      <c r="AU127" s="226" t="s">
        <v>89</v>
      </c>
      <c r="AY127" s="225" t="s">
        <v>280</v>
      </c>
      <c r="BK127" s="227">
        <f>SUM(BK128:BK154)</f>
        <v>0</v>
      </c>
    </row>
    <row r="128" s="2" customFormat="1" ht="36" customHeight="1">
      <c r="A128" s="41"/>
      <c r="B128" s="42"/>
      <c r="C128" s="230" t="s">
        <v>328</v>
      </c>
      <c r="D128" s="230" t="s">
        <v>282</v>
      </c>
      <c r="E128" s="231" t="s">
        <v>2263</v>
      </c>
      <c r="F128" s="232" t="s">
        <v>2264</v>
      </c>
      <c r="G128" s="233" t="s">
        <v>235</v>
      </c>
      <c r="H128" s="234">
        <v>30.172000000000001</v>
      </c>
      <c r="I128" s="235"/>
      <c r="J128" s="236">
        <f>ROUND(I128*H128,2)</f>
        <v>0</v>
      </c>
      <c r="K128" s="232" t="s">
        <v>285</v>
      </c>
      <c r="L128" s="47"/>
      <c r="M128" s="237" t="s">
        <v>44</v>
      </c>
      <c r="N128" s="238" t="s">
        <v>53</v>
      </c>
      <c r="O128" s="87"/>
      <c r="P128" s="239">
        <f>O128*H128</f>
        <v>0</v>
      </c>
      <c r="Q128" s="239">
        <v>2.1600000000000001</v>
      </c>
      <c r="R128" s="239">
        <f>Q128*H128</f>
        <v>65.171520000000001</v>
      </c>
      <c r="S128" s="239">
        <v>0</v>
      </c>
      <c r="T128" s="240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41" t="s">
        <v>286</v>
      </c>
      <c r="AT128" s="241" t="s">
        <v>282</v>
      </c>
      <c r="AU128" s="241" t="s">
        <v>91</v>
      </c>
      <c r="AY128" s="19" t="s">
        <v>280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9" t="s">
        <v>89</v>
      </c>
      <c r="BK128" s="242">
        <f>ROUND(I128*H128,2)</f>
        <v>0</v>
      </c>
      <c r="BL128" s="19" t="s">
        <v>286</v>
      </c>
      <c r="BM128" s="241" t="s">
        <v>2265</v>
      </c>
    </row>
    <row r="129" s="13" customFormat="1">
      <c r="A129" s="13"/>
      <c r="B129" s="243"/>
      <c r="C129" s="244"/>
      <c r="D129" s="245" t="s">
        <v>288</v>
      </c>
      <c r="E129" s="246" t="s">
        <v>44</v>
      </c>
      <c r="F129" s="247" t="s">
        <v>2266</v>
      </c>
      <c r="G129" s="244"/>
      <c r="H129" s="248">
        <v>30.172000000000001</v>
      </c>
      <c r="I129" s="249"/>
      <c r="J129" s="244"/>
      <c r="K129" s="244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91</v>
      </c>
      <c r="AV129" s="13" t="s">
        <v>91</v>
      </c>
      <c r="AW129" s="13" t="s">
        <v>42</v>
      </c>
      <c r="AX129" s="13" t="s">
        <v>89</v>
      </c>
      <c r="AY129" s="254" t="s">
        <v>280</v>
      </c>
    </row>
    <row r="130" s="2" customFormat="1" ht="24" customHeight="1">
      <c r="A130" s="41"/>
      <c r="B130" s="42"/>
      <c r="C130" s="230" t="s">
        <v>335</v>
      </c>
      <c r="D130" s="230" t="s">
        <v>282</v>
      </c>
      <c r="E130" s="231" t="s">
        <v>2267</v>
      </c>
      <c r="F130" s="232" t="s">
        <v>2268</v>
      </c>
      <c r="G130" s="233" t="s">
        <v>235</v>
      </c>
      <c r="H130" s="234">
        <v>7.5430000000000001</v>
      </c>
      <c r="I130" s="235"/>
      <c r="J130" s="236">
        <f>ROUND(I130*H130,2)</f>
        <v>0</v>
      </c>
      <c r="K130" s="232" t="s">
        <v>285</v>
      </c>
      <c r="L130" s="47"/>
      <c r="M130" s="237" t="s">
        <v>44</v>
      </c>
      <c r="N130" s="238" t="s">
        <v>53</v>
      </c>
      <c r="O130" s="87"/>
      <c r="P130" s="239">
        <f>O130*H130</f>
        <v>0</v>
      </c>
      <c r="Q130" s="239">
        <v>2.2563399999999998</v>
      </c>
      <c r="R130" s="239">
        <f>Q130*H130</f>
        <v>17.019572619999998</v>
      </c>
      <c r="S130" s="239">
        <v>0</v>
      </c>
      <c r="T130" s="24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41" t="s">
        <v>286</v>
      </c>
      <c r="AT130" s="241" t="s">
        <v>282</v>
      </c>
      <c r="AU130" s="241" t="s">
        <v>91</v>
      </c>
      <c r="AY130" s="19" t="s">
        <v>280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9" t="s">
        <v>89</v>
      </c>
      <c r="BK130" s="242">
        <f>ROUND(I130*H130,2)</f>
        <v>0</v>
      </c>
      <c r="BL130" s="19" t="s">
        <v>286</v>
      </c>
      <c r="BM130" s="241" t="s">
        <v>2269</v>
      </c>
    </row>
    <row r="131" s="13" customFormat="1">
      <c r="A131" s="13"/>
      <c r="B131" s="243"/>
      <c r="C131" s="244"/>
      <c r="D131" s="245" t="s">
        <v>288</v>
      </c>
      <c r="E131" s="246" t="s">
        <v>44</v>
      </c>
      <c r="F131" s="247" t="s">
        <v>2270</v>
      </c>
      <c r="G131" s="244"/>
      <c r="H131" s="248">
        <v>7.5430000000000001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288</v>
      </c>
      <c r="AU131" s="254" t="s">
        <v>91</v>
      </c>
      <c r="AV131" s="13" t="s">
        <v>91</v>
      </c>
      <c r="AW131" s="13" t="s">
        <v>42</v>
      </c>
      <c r="AX131" s="13" t="s">
        <v>89</v>
      </c>
      <c r="AY131" s="254" t="s">
        <v>280</v>
      </c>
    </row>
    <row r="132" s="2" customFormat="1" ht="24" customHeight="1">
      <c r="A132" s="41"/>
      <c r="B132" s="42"/>
      <c r="C132" s="230" t="s">
        <v>341</v>
      </c>
      <c r="D132" s="230" t="s">
        <v>282</v>
      </c>
      <c r="E132" s="231" t="s">
        <v>2271</v>
      </c>
      <c r="F132" s="232" t="s">
        <v>2272</v>
      </c>
      <c r="G132" s="233" t="s">
        <v>235</v>
      </c>
      <c r="H132" s="234">
        <v>45.835000000000001</v>
      </c>
      <c r="I132" s="235"/>
      <c r="J132" s="236">
        <f>ROUND(I132*H132,2)</f>
        <v>0</v>
      </c>
      <c r="K132" s="232" t="s">
        <v>285</v>
      </c>
      <c r="L132" s="47"/>
      <c r="M132" s="237" t="s">
        <v>44</v>
      </c>
      <c r="N132" s="238" t="s">
        <v>53</v>
      </c>
      <c r="O132" s="87"/>
      <c r="P132" s="239">
        <f>O132*H132</f>
        <v>0</v>
      </c>
      <c r="Q132" s="239">
        <v>2.45329</v>
      </c>
      <c r="R132" s="239">
        <f>Q132*H132</f>
        <v>112.44654715</v>
      </c>
      <c r="S132" s="239">
        <v>0</v>
      </c>
      <c r="T132" s="24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41" t="s">
        <v>286</v>
      </c>
      <c r="AT132" s="241" t="s">
        <v>282</v>
      </c>
      <c r="AU132" s="241" t="s">
        <v>91</v>
      </c>
      <c r="AY132" s="19" t="s">
        <v>280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9" t="s">
        <v>89</v>
      </c>
      <c r="BK132" s="242">
        <f>ROUND(I132*H132,2)</f>
        <v>0</v>
      </c>
      <c r="BL132" s="19" t="s">
        <v>286</v>
      </c>
      <c r="BM132" s="241" t="s">
        <v>2273</v>
      </c>
    </row>
    <row r="133" s="2" customFormat="1">
      <c r="A133" s="41"/>
      <c r="B133" s="42"/>
      <c r="C133" s="43"/>
      <c r="D133" s="245" t="s">
        <v>360</v>
      </c>
      <c r="E133" s="43"/>
      <c r="F133" s="276" t="s">
        <v>2274</v>
      </c>
      <c r="G133" s="43"/>
      <c r="H133" s="43"/>
      <c r="I133" s="150"/>
      <c r="J133" s="43"/>
      <c r="K133" s="43"/>
      <c r="L133" s="47"/>
      <c r="M133" s="277"/>
      <c r="N133" s="278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360</v>
      </c>
      <c r="AU133" s="19" t="s">
        <v>91</v>
      </c>
    </row>
    <row r="134" s="13" customFormat="1">
      <c r="A134" s="13"/>
      <c r="B134" s="243"/>
      <c r="C134" s="244"/>
      <c r="D134" s="245" t="s">
        <v>288</v>
      </c>
      <c r="E134" s="246" t="s">
        <v>44</v>
      </c>
      <c r="F134" s="247" t="s">
        <v>2275</v>
      </c>
      <c r="G134" s="244"/>
      <c r="H134" s="248">
        <v>18.475000000000001</v>
      </c>
      <c r="I134" s="249"/>
      <c r="J134" s="244"/>
      <c r="K134" s="244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91</v>
      </c>
      <c r="AV134" s="13" t="s">
        <v>91</v>
      </c>
      <c r="AW134" s="13" t="s">
        <v>42</v>
      </c>
      <c r="AX134" s="13" t="s">
        <v>82</v>
      </c>
      <c r="AY134" s="254" t="s">
        <v>280</v>
      </c>
    </row>
    <row r="135" s="13" customFormat="1">
      <c r="A135" s="13"/>
      <c r="B135" s="243"/>
      <c r="C135" s="244"/>
      <c r="D135" s="245" t="s">
        <v>288</v>
      </c>
      <c r="E135" s="246" t="s">
        <v>44</v>
      </c>
      <c r="F135" s="247" t="s">
        <v>2276</v>
      </c>
      <c r="G135" s="244"/>
      <c r="H135" s="248">
        <v>13.199999999999999</v>
      </c>
      <c r="I135" s="249"/>
      <c r="J135" s="244"/>
      <c r="K135" s="244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91</v>
      </c>
      <c r="AV135" s="13" t="s">
        <v>91</v>
      </c>
      <c r="AW135" s="13" t="s">
        <v>42</v>
      </c>
      <c r="AX135" s="13" t="s">
        <v>82</v>
      </c>
      <c r="AY135" s="254" t="s">
        <v>280</v>
      </c>
    </row>
    <row r="136" s="13" customFormat="1">
      <c r="A136" s="13"/>
      <c r="B136" s="243"/>
      <c r="C136" s="244"/>
      <c r="D136" s="245" t="s">
        <v>288</v>
      </c>
      <c r="E136" s="246" t="s">
        <v>44</v>
      </c>
      <c r="F136" s="247" t="s">
        <v>2277</v>
      </c>
      <c r="G136" s="244"/>
      <c r="H136" s="248">
        <v>11.199999999999999</v>
      </c>
      <c r="I136" s="249"/>
      <c r="J136" s="244"/>
      <c r="K136" s="244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91</v>
      </c>
      <c r="AV136" s="13" t="s">
        <v>91</v>
      </c>
      <c r="AW136" s="13" t="s">
        <v>42</v>
      </c>
      <c r="AX136" s="13" t="s">
        <v>82</v>
      </c>
      <c r="AY136" s="254" t="s">
        <v>280</v>
      </c>
    </row>
    <row r="137" s="13" customFormat="1">
      <c r="A137" s="13"/>
      <c r="B137" s="243"/>
      <c r="C137" s="244"/>
      <c r="D137" s="245" t="s">
        <v>288</v>
      </c>
      <c r="E137" s="246" t="s">
        <v>44</v>
      </c>
      <c r="F137" s="247" t="s">
        <v>2278</v>
      </c>
      <c r="G137" s="244"/>
      <c r="H137" s="248">
        <v>-0.64000000000000001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91</v>
      </c>
      <c r="AV137" s="13" t="s">
        <v>91</v>
      </c>
      <c r="AW137" s="13" t="s">
        <v>42</v>
      </c>
      <c r="AX137" s="13" t="s">
        <v>82</v>
      </c>
      <c r="AY137" s="254" t="s">
        <v>280</v>
      </c>
    </row>
    <row r="138" s="13" customFormat="1">
      <c r="A138" s="13"/>
      <c r="B138" s="243"/>
      <c r="C138" s="244"/>
      <c r="D138" s="245" t="s">
        <v>288</v>
      </c>
      <c r="E138" s="246" t="s">
        <v>44</v>
      </c>
      <c r="F138" s="247" t="s">
        <v>2279</v>
      </c>
      <c r="G138" s="244"/>
      <c r="H138" s="248">
        <v>3.6000000000000001</v>
      </c>
      <c r="I138" s="249"/>
      <c r="J138" s="244"/>
      <c r="K138" s="244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91</v>
      </c>
      <c r="AV138" s="13" t="s">
        <v>91</v>
      </c>
      <c r="AW138" s="13" t="s">
        <v>42</v>
      </c>
      <c r="AX138" s="13" t="s">
        <v>82</v>
      </c>
      <c r="AY138" s="254" t="s">
        <v>280</v>
      </c>
    </row>
    <row r="139" s="14" customFormat="1">
      <c r="A139" s="14"/>
      <c r="B139" s="255"/>
      <c r="C139" s="256"/>
      <c r="D139" s="245" t="s">
        <v>288</v>
      </c>
      <c r="E139" s="257" t="s">
        <v>44</v>
      </c>
      <c r="F139" s="258" t="s">
        <v>292</v>
      </c>
      <c r="G139" s="256"/>
      <c r="H139" s="259">
        <v>45.835000000000001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5" t="s">
        <v>288</v>
      </c>
      <c r="AU139" s="265" t="s">
        <v>91</v>
      </c>
      <c r="AV139" s="14" t="s">
        <v>286</v>
      </c>
      <c r="AW139" s="14" t="s">
        <v>42</v>
      </c>
      <c r="AX139" s="14" t="s">
        <v>89</v>
      </c>
      <c r="AY139" s="265" t="s">
        <v>280</v>
      </c>
    </row>
    <row r="140" s="2" customFormat="1" ht="24" customHeight="1">
      <c r="A140" s="41"/>
      <c r="B140" s="42"/>
      <c r="C140" s="230" t="s">
        <v>347</v>
      </c>
      <c r="D140" s="230" t="s">
        <v>282</v>
      </c>
      <c r="E140" s="231" t="s">
        <v>2280</v>
      </c>
      <c r="F140" s="232" t="s">
        <v>2281</v>
      </c>
      <c r="G140" s="233" t="s">
        <v>201</v>
      </c>
      <c r="H140" s="234">
        <v>25.579999999999998</v>
      </c>
      <c r="I140" s="235"/>
      <c r="J140" s="236">
        <f>ROUND(I140*H140,2)</f>
        <v>0</v>
      </c>
      <c r="K140" s="232" t="s">
        <v>285</v>
      </c>
      <c r="L140" s="47"/>
      <c r="M140" s="237" t="s">
        <v>44</v>
      </c>
      <c r="N140" s="238" t="s">
        <v>53</v>
      </c>
      <c r="O140" s="87"/>
      <c r="P140" s="239">
        <f>O140*H140</f>
        <v>0</v>
      </c>
      <c r="Q140" s="239">
        <v>0.0052300000000000003</v>
      </c>
      <c r="R140" s="239">
        <f>Q140*H140</f>
        <v>0.1337834</v>
      </c>
      <c r="S140" s="239">
        <v>0</v>
      </c>
      <c r="T140" s="240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41" t="s">
        <v>286</v>
      </c>
      <c r="AT140" s="241" t="s">
        <v>282</v>
      </c>
      <c r="AU140" s="241" t="s">
        <v>91</v>
      </c>
      <c r="AY140" s="19" t="s">
        <v>280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9" t="s">
        <v>89</v>
      </c>
      <c r="BK140" s="242">
        <f>ROUND(I140*H140,2)</f>
        <v>0</v>
      </c>
      <c r="BL140" s="19" t="s">
        <v>286</v>
      </c>
      <c r="BM140" s="241" t="s">
        <v>2282</v>
      </c>
    </row>
    <row r="141" s="13" customFormat="1">
      <c r="A141" s="13"/>
      <c r="B141" s="243"/>
      <c r="C141" s="244"/>
      <c r="D141" s="245" t="s">
        <v>288</v>
      </c>
      <c r="E141" s="246" t="s">
        <v>44</v>
      </c>
      <c r="F141" s="247" t="s">
        <v>2283</v>
      </c>
      <c r="G141" s="244"/>
      <c r="H141" s="248">
        <v>11.9</v>
      </c>
      <c r="I141" s="249"/>
      <c r="J141" s="244"/>
      <c r="K141" s="244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91</v>
      </c>
      <c r="AV141" s="13" t="s">
        <v>91</v>
      </c>
      <c r="AW141" s="13" t="s">
        <v>42</v>
      </c>
      <c r="AX141" s="13" t="s">
        <v>82</v>
      </c>
      <c r="AY141" s="254" t="s">
        <v>280</v>
      </c>
    </row>
    <row r="142" s="13" customFormat="1">
      <c r="A142" s="13"/>
      <c r="B142" s="243"/>
      <c r="C142" s="244"/>
      <c r="D142" s="245" t="s">
        <v>288</v>
      </c>
      <c r="E142" s="246" t="s">
        <v>44</v>
      </c>
      <c r="F142" s="247" t="s">
        <v>2284</v>
      </c>
      <c r="G142" s="244"/>
      <c r="H142" s="248">
        <v>11.199999999999999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91</v>
      </c>
      <c r="AV142" s="13" t="s">
        <v>91</v>
      </c>
      <c r="AW142" s="13" t="s">
        <v>42</v>
      </c>
      <c r="AX142" s="13" t="s">
        <v>82</v>
      </c>
      <c r="AY142" s="254" t="s">
        <v>280</v>
      </c>
    </row>
    <row r="143" s="13" customFormat="1">
      <c r="A143" s="13"/>
      <c r="B143" s="243"/>
      <c r="C143" s="244"/>
      <c r="D143" s="245" t="s">
        <v>288</v>
      </c>
      <c r="E143" s="246" t="s">
        <v>44</v>
      </c>
      <c r="F143" s="247" t="s">
        <v>2285</v>
      </c>
      <c r="G143" s="244"/>
      <c r="H143" s="248">
        <v>2.48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288</v>
      </c>
      <c r="AU143" s="254" t="s">
        <v>91</v>
      </c>
      <c r="AV143" s="13" t="s">
        <v>91</v>
      </c>
      <c r="AW143" s="13" t="s">
        <v>42</v>
      </c>
      <c r="AX143" s="13" t="s">
        <v>82</v>
      </c>
      <c r="AY143" s="254" t="s">
        <v>280</v>
      </c>
    </row>
    <row r="144" s="14" customFormat="1">
      <c r="A144" s="14"/>
      <c r="B144" s="255"/>
      <c r="C144" s="256"/>
      <c r="D144" s="245" t="s">
        <v>288</v>
      </c>
      <c r="E144" s="257" t="s">
        <v>44</v>
      </c>
      <c r="F144" s="258" t="s">
        <v>292</v>
      </c>
      <c r="G144" s="256"/>
      <c r="H144" s="259">
        <v>25.580000000000002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288</v>
      </c>
      <c r="AU144" s="265" t="s">
        <v>91</v>
      </c>
      <c r="AV144" s="14" t="s">
        <v>286</v>
      </c>
      <c r="AW144" s="14" t="s">
        <v>42</v>
      </c>
      <c r="AX144" s="14" t="s">
        <v>89</v>
      </c>
      <c r="AY144" s="265" t="s">
        <v>280</v>
      </c>
    </row>
    <row r="145" s="2" customFormat="1" ht="24" customHeight="1">
      <c r="A145" s="41"/>
      <c r="B145" s="42"/>
      <c r="C145" s="230" t="s">
        <v>356</v>
      </c>
      <c r="D145" s="230" t="s">
        <v>282</v>
      </c>
      <c r="E145" s="231" t="s">
        <v>2286</v>
      </c>
      <c r="F145" s="232" t="s">
        <v>2287</v>
      </c>
      <c r="G145" s="233" t="s">
        <v>201</v>
      </c>
      <c r="H145" s="234">
        <v>25.579999999999998</v>
      </c>
      <c r="I145" s="235"/>
      <c r="J145" s="236">
        <f>ROUND(I145*H145,2)</f>
        <v>0</v>
      </c>
      <c r="K145" s="232" t="s">
        <v>285</v>
      </c>
      <c r="L145" s="47"/>
      <c r="M145" s="237" t="s">
        <v>44</v>
      </c>
      <c r="N145" s="238" t="s">
        <v>53</v>
      </c>
      <c r="O145" s="87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41" t="s">
        <v>286</v>
      </c>
      <c r="AT145" s="241" t="s">
        <v>282</v>
      </c>
      <c r="AU145" s="241" t="s">
        <v>91</v>
      </c>
      <c r="AY145" s="19" t="s">
        <v>280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9" t="s">
        <v>89</v>
      </c>
      <c r="BK145" s="242">
        <f>ROUND(I145*H145,2)</f>
        <v>0</v>
      </c>
      <c r="BL145" s="19" t="s">
        <v>286</v>
      </c>
      <c r="BM145" s="241" t="s">
        <v>2288</v>
      </c>
    </row>
    <row r="146" s="2" customFormat="1" ht="24" customHeight="1">
      <c r="A146" s="41"/>
      <c r="B146" s="42"/>
      <c r="C146" s="230" t="s">
        <v>363</v>
      </c>
      <c r="D146" s="230" t="s">
        <v>282</v>
      </c>
      <c r="E146" s="231" t="s">
        <v>2289</v>
      </c>
      <c r="F146" s="232" t="s">
        <v>2290</v>
      </c>
      <c r="G146" s="233" t="s">
        <v>201</v>
      </c>
      <c r="H146" s="234">
        <v>21.280000000000001</v>
      </c>
      <c r="I146" s="235"/>
      <c r="J146" s="236">
        <f>ROUND(I146*H146,2)</f>
        <v>0</v>
      </c>
      <c r="K146" s="232" t="s">
        <v>285</v>
      </c>
      <c r="L146" s="47"/>
      <c r="M146" s="237" t="s">
        <v>44</v>
      </c>
      <c r="N146" s="238" t="s">
        <v>53</v>
      </c>
      <c r="O146" s="87"/>
      <c r="P146" s="239">
        <f>O146*H146</f>
        <v>0</v>
      </c>
      <c r="Q146" s="239">
        <v>0.00479</v>
      </c>
      <c r="R146" s="239">
        <f>Q146*H146</f>
        <v>0.1019312</v>
      </c>
      <c r="S146" s="239">
        <v>0</v>
      </c>
      <c r="T146" s="24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41" t="s">
        <v>286</v>
      </c>
      <c r="AT146" s="241" t="s">
        <v>282</v>
      </c>
      <c r="AU146" s="241" t="s">
        <v>91</v>
      </c>
      <c r="AY146" s="19" t="s">
        <v>280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9" t="s">
        <v>89</v>
      </c>
      <c r="BK146" s="242">
        <f>ROUND(I146*H146,2)</f>
        <v>0</v>
      </c>
      <c r="BL146" s="19" t="s">
        <v>286</v>
      </c>
      <c r="BM146" s="241" t="s">
        <v>2291</v>
      </c>
    </row>
    <row r="147" s="13" customFormat="1">
      <c r="A147" s="13"/>
      <c r="B147" s="243"/>
      <c r="C147" s="244"/>
      <c r="D147" s="245" t="s">
        <v>288</v>
      </c>
      <c r="E147" s="246" t="s">
        <v>44</v>
      </c>
      <c r="F147" s="247" t="s">
        <v>2292</v>
      </c>
      <c r="G147" s="244"/>
      <c r="H147" s="248">
        <v>21.280000000000001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91</v>
      </c>
      <c r="AV147" s="13" t="s">
        <v>91</v>
      </c>
      <c r="AW147" s="13" t="s">
        <v>42</v>
      </c>
      <c r="AX147" s="13" t="s">
        <v>89</v>
      </c>
      <c r="AY147" s="254" t="s">
        <v>280</v>
      </c>
    </row>
    <row r="148" s="2" customFormat="1" ht="24" customHeight="1">
      <c r="A148" s="41"/>
      <c r="B148" s="42"/>
      <c r="C148" s="230" t="s">
        <v>8</v>
      </c>
      <c r="D148" s="230" t="s">
        <v>282</v>
      </c>
      <c r="E148" s="231" t="s">
        <v>2293</v>
      </c>
      <c r="F148" s="232" t="s">
        <v>2294</v>
      </c>
      <c r="G148" s="233" t="s">
        <v>201</v>
      </c>
      <c r="H148" s="234">
        <v>21.280000000000001</v>
      </c>
      <c r="I148" s="235"/>
      <c r="J148" s="236">
        <f>ROUND(I148*H148,2)</f>
        <v>0</v>
      </c>
      <c r="K148" s="232" t="s">
        <v>285</v>
      </c>
      <c r="L148" s="47"/>
      <c r="M148" s="237" t="s">
        <v>44</v>
      </c>
      <c r="N148" s="238" t="s">
        <v>53</v>
      </c>
      <c r="O148" s="87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41" t="s">
        <v>286</v>
      </c>
      <c r="AT148" s="241" t="s">
        <v>282</v>
      </c>
      <c r="AU148" s="241" t="s">
        <v>91</v>
      </c>
      <c r="AY148" s="19" t="s">
        <v>280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9" t="s">
        <v>89</v>
      </c>
      <c r="BK148" s="242">
        <f>ROUND(I148*H148,2)</f>
        <v>0</v>
      </c>
      <c r="BL148" s="19" t="s">
        <v>286</v>
      </c>
      <c r="BM148" s="241" t="s">
        <v>2295</v>
      </c>
    </row>
    <row r="149" s="2" customFormat="1" ht="24" customHeight="1">
      <c r="A149" s="41"/>
      <c r="B149" s="42"/>
      <c r="C149" s="230" t="s">
        <v>374</v>
      </c>
      <c r="D149" s="230" t="s">
        <v>282</v>
      </c>
      <c r="E149" s="231" t="s">
        <v>379</v>
      </c>
      <c r="F149" s="232" t="s">
        <v>380</v>
      </c>
      <c r="G149" s="233" t="s">
        <v>201</v>
      </c>
      <c r="H149" s="234">
        <v>7.625</v>
      </c>
      <c r="I149" s="235"/>
      <c r="J149" s="236">
        <f>ROUND(I149*H149,2)</f>
        <v>0</v>
      </c>
      <c r="K149" s="232" t="s">
        <v>285</v>
      </c>
      <c r="L149" s="47"/>
      <c r="M149" s="237" t="s">
        <v>44</v>
      </c>
      <c r="N149" s="238" t="s">
        <v>53</v>
      </c>
      <c r="O149" s="87"/>
      <c r="P149" s="239">
        <f>O149*H149</f>
        <v>0</v>
      </c>
      <c r="Q149" s="239">
        <v>0.0041900000000000001</v>
      </c>
      <c r="R149" s="239">
        <f>Q149*H149</f>
        <v>0.031948749999999998</v>
      </c>
      <c r="S149" s="239">
        <v>0</v>
      </c>
      <c r="T149" s="240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41" t="s">
        <v>286</v>
      </c>
      <c r="AT149" s="241" t="s">
        <v>282</v>
      </c>
      <c r="AU149" s="241" t="s">
        <v>91</v>
      </c>
      <c r="AY149" s="19" t="s">
        <v>280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9" t="s">
        <v>89</v>
      </c>
      <c r="BK149" s="242">
        <f>ROUND(I149*H149,2)</f>
        <v>0</v>
      </c>
      <c r="BL149" s="19" t="s">
        <v>286</v>
      </c>
      <c r="BM149" s="241" t="s">
        <v>2296</v>
      </c>
    </row>
    <row r="150" s="13" customFormat="1">
      <c r="A150" s="13"/>
      <c r="B150" s="243"/>
      <c r="C150" s="244"/>
      <c r="D150" s="245" t="s">
        <v>288</v>
      </c>
      <c r="E150" s="246" t="s">
        <v>44</v>
      </c>
      <c r="F150" s="247" t="s">
        <v>2297</v>
      </c>
      <c r="G150" s="244"/>
      <c r="H150" s="248">
        <v>7.625</v>
      </c>
      <c r="I150" s="249"/>
      <c r="J150" s="244"/>
      <c r="K150" s="244"/>
      <c r="L150" s="250"/>
      <c r="M150" s="251"/>
      <c r="N150" s="252"/>
      <c r="O150" s="252"/>
      <c r="P150" s="252"/>
      <c r="Q150" s="252"/>
      <c r="R150" s="252"/>
      <c r="S150" s="252"/>
      <c r="T150" s="25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4" t="s">
        <v>288</v>
      </c>
      <c r="AU150" s="254" t="s">
        <v>91</v>
      </c>
      <c r="AV150" s="13" t="s">
        <v>91</v>
      </c>
      <c r="AW150" s="13" t="s">
        <v>42</v>
      </c>
      <c r="AX150" s="13" t="s">
        <v>89</v>
      </c>
      <c r="AY150" s="254" t="s">
        <v>280</v>
      </c>
    </row>
    <row r="151" s="2" customFormat="1" ht="24" customHeight="1">
      <c r="A151" s="41"/>
      <c r="B151" s="42"/>
      <c r="C151" s="230" t="s">
        <v>378</v>
      </c>
      <c r="D151" s="230" t="s">
        <v>282</v>
      </c>
      <c r="E151" s="231" t="s">
        <v>385</v>
      </c>
      <c r="F151" s="232" t="s">
        <v>386</v>
      </c>
      <c r="G151" s="233" t="s">
        <v>201</v>
      </c>
      <c r="H151" s="234">
        <v>7.625</v>
      </c>
      <c r="I151" s="235"/>
      <c r="J151" s="236">
        <f>ROUND(I151*H151,2)</f>
        <v>0</v>
      </c>
      <c r="K151" s="232" t="s">
        <v>285</v>
      </c>
      <c r="L151" s="47"/>
      <c r="M151" s="237" t="s">
        <v>44</v>
      </c>
      <c r="N151" s="238" t="s">
        <v>53</v>
      </c>
      <c r="O151" s="87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41" t="s">
        <v>286</v>
      </c>
      <c r="AT151" s="241" t="s">
        <v>282</v>
      </c>
      <c r="AU151" s="241" t="s">
        <v>91</v>
      </c>
      <c r="AY151" s="19" t="s">
        <v>280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9" t="s">
        <v>89</v>
      </c>
      <c r="BK151" s="242">
        <f>ROUND(I151*H151,2)</f>
        <v>0</v>
      </c>
      <c r="BL151" s="19" t="s">
        <v>286</v>
      </c>
      <c r="BM151" s="241" t="s">
        <v>2298</v>
      </c>
    </row>
    <row r="152" s="2" customFormat="1" ht="24" customHeight="1">
      <c r="A152" s="41"/>
      <c r="B152" s="42"/>
      <c r="C152" s="230" t="s">
        <v>384</v>
      </c>
      <c r="D152" s="230" t="s">
        <v>282</v>
      </c>
      <c r="E152" s="231" t="s">
        <v>357</v>
      </c>
      <c r="F152" s="232" t="s">
        <v>358</v>
      </c>
      <c r="G152" s="233" t="s">
        <v>319</v>
      </c>
      <c r="H152" s="234">
        <v>6.4169999999999998</v>
      </c>
      <c r="I152" s="235"/>
      <c r="J152" s="236">
        <f>ROUND(I152*H152,2)</f>
        <v>0</v>
      </c>
      <c r="K152" s="232" t="s">
        <v>285</v>
      </c>
      <c r="L152" s="47"/>
      <c r="M152" s="237" t="s">
        <v>44</v>
      </c>
      <c r="N152" s="238" t="s">
        <v>53</v>
      </c>
      <c r="O152" s="87"/>
      <c r="P152" s="239">
        <f>O152*H152</f>
        <v>0</v>
      </c>
      <c r="Q152" s="239">
        <v>1.0601700000000001</v>
      </c>
      <c r="R152" s="239">
        <f>Q152*H152</f>
        <v>6.8031108900000001</v>
      </c>
      <c r="S152" s="239">
        <v>0</v>
      </c>
      <c r="T152" s="240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41" t="s">
        <v>286</v>
      </c>
      <c r="AT152" s="241" t="s">
        <v>282</v>
      </c>
      <c r="AU152" s="241" t="s">
        <v>91</v>
      </c>
      <c r="AY152" s="19" t="s">
        <v>280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9" t="s">
        <v>89</v>
      </c>
      <c r="BK152" s="242">
        <f>ROUND(I152*H152,2)</f>
        <v>0</v>
      </c>
      <c r="BL152" s="19" t="s">
        <v>286</v>
      </c>
      <c r="BM152" s="241" t="s">
        <v>2299</v>
      </c>
    </row>
    <row r="153" s="2" customFormat="1">
      <c r="A153" s="41"/>
      <c r="B153" s="42"/>
      <c r="C153" s="43"/>
      <c r="D153" s="245" t="s">
        <v>360</v>
      </c>
      <c r="E153" s="43"/>
      <c r="F153" s="276" t="s">
        <v>2300</v>
      </c>
      <c r="G153" s="43"/>
      <c r="H153" s="43"/>
      <c r="I153" s="150"/>
      <c r="J153" s="43"/>
      <c r="K153" s="43"/>
      <c r="L153" s="47"/>
      <c r="M153" s="277"/>
      <c r="N153" s="278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360</v>
      </c>
      <c r="AU153" s="19" t="s">
        <v>91</v>
      </c>
    </row>
    <row r="154" s="13" customFormat="1">
      <c r="A154" s="13"/>
      <c r="B154" s="243"/>
      <c r="C154" s="244"/>
      <c r="D154" s="245" t="s">
        <v>288</v>
      </c>
      <c r="E154" s="246" t="s">
        <v>44</v>
      </c>
      <c r="F154" s="247" t="s">
        <v>2301</v>
      </c>
      <c r="G154" s="244"/>
      <c r="H154" s="248">
        <v>6.4169999999999998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91</v>
      </c>
      <c r="AV154" s="13" t="s">
        <v>91</v>
      </c>
      <c r="AW154" s="13" t="s">
        <v>42</v>
      </c>
      <c r="AX154" s="13" t="s">
        <v>89</v>
      </c>
      <c r="AY154" s="254" t="s">
        <v>280</v>
      </c>
    </row>
    <row r="155" s="12" customFormat="1" ht="22.8" customHeight="1">
      <c r="A155" s="12"/>
      <c r="B155" s="214"/>
      <c r="C155" s="215"/>
      <c r="D155" s="216" t="s">
        <v>81</v>
      </c>
      <c r="E155" s="228" t="s">
        <v>297</v>
      </c>
      <c r="F155" s="228" t="s">
        <v>409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SUM(P156:P159)</f>
        <v>0</v>
      </c>
      <c r="Q155" s="222"/>
      <c r="R155" s="223">
        <f>SUM(R156:R159)</f>
        <v>0.14444799999999999</v>
      </c>
      <c r="S155" s="222"/>
      <c r="T155" s="22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5" t="s">
        <v>89</v>
      </c>
      <c r="AT155" s="226" t="s">
        <v>81</v>
      </c>
      <c r="AU155" s="226" t="s">
        <v>89</v>
      </c>
      <c r="AY155" s="225" t="s">
        <v>280</v>
      </c>
      <c r="BK155" s="227">
        <f>SUM(BK156:BK159)</f>
        <v>0</v>
      </c>
    </row>
    <row r="156" s="2" customFormat="1" ht="36" customHeight="1">
      <c r="A156" s="41"/>
      <c r="B156" s="42"/>
      <c r="C156" s="230" t="s">
        <v>388</v>
      </c>
      <c r="D156" s="230" t="s">
        <v>282</v>
      </c>
      <c r="E156" s="231" t="s">
        <v>2302</v>
      </c>
      <c r="F156" s="232" t="s">
        <v>2303</v>
      </c>
      <c r="G156" s="233" t="s">
        <v>201</v>
      </c>
      <c r="H156" s="234">
        <v>24.399999999999999</v>
      </c>
      <c r="I156" s="235"/>
      <c r="J156" s="236">
        <f>ROUND(I156*H156,2)</f>
        <v>0</v>
      </c>
      <c r="K156" s="232" t="s">
        <v>285</v>
      </c>
      <c r="L156" s="47"/>
      <c r="M156" s="237" t="s">
        <v>44</v>
      </c>
      <c r="N156" s="238" t="s">
        <v>53</v>
      </c>
      <c r="O156" s="87"/>
      <c r="P156" s="239">
        <f>O156*H156</f>
        <v>0</v>
      </c>
      <c r="Q156" s="239">
        <v>0.0034199999999999999</v>
      </c>
      <c r="R156" s="239">
        <f>Q156*H156</f>
        <v>0.083447999999999994</v>
      </c>
      <c r="S156" s="239">
        <v>0</v>
      </c>
      <c r="T156" s="240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41" t="s">
        <v>286</v>
      </c>
      <c r="AT156" s="241" t="s">
        <v>282</v>
      </c>
      <c r="AU156" s="241" t="s">
        <v>91</v>
      </c>
      <c r="AY156" s="19" t="s">
        <v>280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9" t="s">
        <v>89</v>
      </c>
      <c r="BK156" s="242">
        <f>ROUND(I156*H156,2)</f>
        <v>0</v>
      </c>
      <c r="BL156" s="19" t="s">
        <v>286</v>
      </c>
      <c r="BM156" s="241" t="s">
        <v>2304</v>
      </c>
    </row>
    <row r="157" s="13" customFormat="1">
      <c r="A157" s="13"/>
      <c r="B157" s="243"/>
      <c r="C157" s="244"/>
      <c r="D157" s="245" t="s">
        <v>288</v>
      </c>
      <c r="E157" s="246" t="s">
        <v>44</v>
      </c>
      <c r="F157" s="247" t="s">
        <v>2305</v>
      </c>
      <c r="G157" s="244"/>
      <c r="H157" s="248">
        <v>24.399999999999999</v>
      </c>
      <c r="I157" s="249"/>
      <c r="J157" s="244"/>
      <c r="K157" s="244"/>
      <c r="L157" s="250"/>
      <c r="M157" s="251"/>
      <c r="N157" s="252"/>
      <c r="O157" s="252"/>
      <c r="P157" s="252"/>
      <c r="Q157" s="252"/>
      <c r="R157" s="252"/>
      <c r="S157" s="252"/>
      <c r="T157" s="25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4" t="s">
        <v>288</v>
      </c>
      <c r="AU157" s="254" t="s">
        <v>91</v>
      </c>
      <c r="AV157" s="13" t="s">
        <v>91</v>
      </c>
      <c r="AW157" s="13" t="s">
        <v>42</v>
      </c>
      <c r="AX157" s="13" t="s">
        <v>89</v>
      </c>
      <c r="AY157" s="254" t="s">
        <v>280</v>
      </c>
    </row>
    <row r="158" s="2" customFormat="1" ht="36" customHeight="1">
      <c r="A158" s="41"/>
      <c r="B158" s="42"/>
      <c r="C158" s="230" t="s">
        <v>394</v>
      </c>
      <c r="D158" s="230" t="s">
        <v>282</v>
      </c>
      <c r="E158" s="231" t="s">
        <v>2306</v>
      </c>
      <c r="F158" s="232" t="s">
        <v>2307</v>
      </c>
      <c r="G158" s="233" t="s">
        <v>201</v>
      </c>
      <c r="H158" s="234">
        <v>24.399999999999999</v>
      </c>
      <c r="I158" s="235"/>
      <c r="J158" s="236">
        <f>ROUND(I158*H158,2)</f>
        <v>0</v>
      </c>
      <c r="K158" s="232" t="s">
        <v>285</v>
      </c>
      <c r="L158" s="47"/>
      <c r="M158" s="237" t="s">
        <v>44</v>
      </c>
      <c r="N158" s="238" t="s">
        <v>53</v>
      </c>
      <c r="O158" s="87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41" t="s">
        <v>286</v>
      </c>
      <c r="AT158" s="241" t="s">
        <v>282</v>
      </c>
      <c r="AU158" s="241" t="s">
        <v>91</v>
      </c>
      <c r="AY158" s="19" t="s">
        <v>280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9" t="s">
        <v>89</v>
      </c>
      <c r="BK158" s="242">
        <f>ROUND(I158*H158,2)</f>
        <v>0</v>
      </c>
      <c r="BL158" s="19" t="s">
        <v>286</v>
      </c>
      <c r="BM158" s="241" t="s">
        <v>2308</v>
      </c>
    </row>
    <row r="159" s="2" customFormat="1" ht="24" customHeight="1">
      <c r="A159" s="41"/>
      <c r="B159" s="42"/>
      <c r="C159" s="230" t="s">
        <v>7</v>
      </c>
      <c r="D159" s="230" t="s">
        <v>282</v>
      </c>
      <c r="E159" s="231" t="s">
        <v>2309</v>
      </c>
      <c r="F159" s="232" t="s">
        <v>2310</v>
      </c>
      <c r="G159" s="233" t="s">
        <v>201</v>
      </c>
      <c r="H159" s="234">
        <v>24.399999999999999</v>
      </c>
      <c r="I159" s="235"/>
      <c r="J159" s="236">
        <f>ROUND(I159*H159,2)</f>
        <v>0</v>
      </c>
      <c r="K159" s="232" t="s">
        <v>285</v>
      </c>
      <c r="L159" s="47"/>
      <c r="M159" s="237" t="s">
        <v>44</v>
      </c>
      <c r="N159" s="238" t="s">
        <v>53</v>
      </c>
      <c r="O159" s="87"/>
      <c r="P159" s="239">
        <f>O159*H159</f>
        <v>0</v>
      </c>
      <c r="Q159" s="239">
        <v>0.0025000000000000001</v>
      </c>
      <c r="R159" s="239">
        <f>Q159*H159</f>
        <v>0.060999999999999999</v>
      </c>
      <c r="S159" s="239">
        <v>0</v>
      </c>
      <c r="T159" s="24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41" t="s">
        <v>286</v>
      </c>
      <c r="AT159" s="241" t="s">
        <v>282</v>
      </c>
      <c r="AU159" s="241" t="s">
        <v>91</v>
      </c>
      <c r="AY159" s="19" t="s">
        <v>280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9" t="s">
        <v>89</v>
      </c>
      <c r="BK159" s="242">
        <f>ROUND(I159*H159,2)</f>
        <v>0</v>
      </c>
      <c r="BL159" s="19" t="s">
        <v>286</v>
      </c>
      <c r="BM159" s="241" t="s">
        <v>2311</v>
      </c>
    </row>
    <row r="160" s="12" customFormat="1" ht="22.8" customHeight="1">
      <c r="A160" s="12"/>
      <c r="B160" s="214"/>
      <c r="C160" s="215"/>
      <c r="D160" s="216" t="s">
        <v>81</v>
      </c>
      <c r="E160" s="228" t="s">
        <v>311</v>
      </c>
      <c r="F160" s="228" t="s">
        <v>520</v>
      </c>
      <c r="G160" s="215"/>
      <c r="H160" s="215"/>
      <c r="I160" s="218"/>
      <c r="J160" s="229">
        <f>BK160</f>
        <v>0</v>
      </c>
      <c r="K160" s="215"/>
      <c r="L160" s="220"/>
      <c r="M160" s="221"/>
      <c r="N160" s="222"/>
      <c r="O160" s="222"/>
      <c r="P160" s="223">
        <f>SUM(P161:P184)</f>
        <v>0</v>
      </c>
      <c r="Q160" s="222"/>
      <c r="R160" s="223">
        <f>SUM(R161:R184)</f>
        <v>22.534585459999999</v>
      </c>
      <c r="S160" s="222"/>
      <c r="T160" s="224">
        <f>SUM(T161:T184)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5" t="s">
        <v>89</v>
      </c>
      <c r="AT160" s="226" t="s">
        <v>81</v>
      </c>
      <c r="AU160" s="226" t="s">
        <v>89</v>
      </c>
      <c r="AY160" s="225" t="s">
        <v>280</v>
      </c>
      <c r="BK160" s="227">
        <f>SUM(BK161:BK184)</f>
        <v>0</v>
      </c>
    </row>
    <row r="161" s="2" customFormat="1" ht="24" customHeight="1">
      <c r="A161" s="41"/>
      <c r="B161" s="42"/>
      <c r="C161" s="230" t="s">
        <v>403</v>
      </c>
      <c r="D161" s="230" t="s">
        <v>282</v>
      </c>
      <c r="E161" s="231" t="s">
        <v>2312</v>
      </c>
      <c r="F161" s="232" t="s">
        <v>2313</v>
      </c>
      <c r="G161" s="233" t="s">
        <v>235</v>
      </c>
      <c r="H161" s="234">
        <v>8.8300000000000001</v>
      </c>
      <c r="I161" s="235"/>
      <c r="J161" s="236">
        <f>ROUND(I161*H161,2)</f>
        <v>0</v>
      </c>
      <c r="K161" s="232" t="s">
        <v>285</v>
      </c>
      <c r="L161" s="47"/>
      <c r="M161" s="237" t="s">
        <v>44</v>
      </c>
      <c r="N161" s="238" t="s">
        <v>53</v>
      </c>
      <c r="O161" s="87"/>
      <c r="P161" s="239">
        <f>O161*H161</f>
        <v>0</v>
      </c>
      <c r="Q161" s="239">
        <v>2.45329</v>
      </c>
      <c r="R161" s="239">
        <f>Q161*H161</f>
        <v>21.662550700000001</v>
      </c>
      <c r="S161" s="239">
        <v>0</v>
      </c>
      <c r="T161" s="24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41" t="s">
        <v>286</v>
      </c>
      <c r="AT161" s="241" t="s">
        <v>282</v>
      </c>
      <c r="AU161" s="241" t="s">
        <v>91</v>
      </c>
      <c r="AY161" s="19" t="s">
        <v>280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9" t="s">
        <v>89</v>
      </c>
      <c r="BK161" s="242">
        <f>ROUND(I161*H161,2)</f>
        <v>0</v>
      </c>
      <c r="BL161" s="19" t="s">
        <v>286</v>
      </c>
      <c r="BM161" s="241" t="s">
        <v>2314</v>
      </c>
    </row>
    <row r="162" s="15" customFormat="1">
      <c r="A162" s="15"/>
      <c r="B162" s="279"/>
      <c r="C162" s="280"/>
      <c r="D162" s="245" t="s">
        <v>288</v>
      </c>
      <c r="E162" s="281" t="s">
        <v>44</v>
      </c>
      <c r="F162" s="282" t="s">
        <v>2315</v>
      </c>
      <c r="G162" s="280"/>
      <c r="H162" s="281" t="s">
        <v>44</v>
      </c>
      <c r="I162" s="283"/>
      <c r="J162" s="280"/>
      <c r="K162" s="280"/>
      <c r="L162" s="284"/>
      <c r="M162" s="285"/>
      <c r="N162" s="286"/>
      <c r="O162" s="286"/>
      <c r="P162" s="286"/>
      <c r="Q162" s="286"/>
      <c r="R162" s="286"/>
      <c r="S162" s="286"/>
      <c r="T162" s="28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8" t="s">
        <v>288</v>
      </c>
      <c r="AU162" s="288" t="s">
        <v>91</v>
      </c>
      <c r="AV162" s="15" t="s">
        <v>89</v>
      </c>
      <c r="AW162" s="15" t="s">
        <v>42</v>
      </c>
      <c r="AX162" s="15" t="s">
        <v>82</v>
      </c>
      <c r="AY162" s="288" t="s">
        <v>280</v>
      </c>
    </row>
    <row r="163" s="13" customFormat="1">
      <c r="A163" s="13"/>
      <c r="B163" s="243"/>
      <c r="C163" s="244"/>
      <c r="D163" s="245" t="s">
        <v>288</v>
      </c>
      <c r="E163" s="246" t="s">
        <v>44</v>
      </c>
      <c r="F163" s="247" t="s">
        <v>2316</v>
      </c>
      <c r="G163" s="244"/>
      <c r="H163" s="248">
        <v>2.8399999999999999</v>
      </c>
      <c r="I163" s="249"/>
      <c r="J163" s="244"/>
      <c r="K163" s="244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91</v>
      </c>
      <c r="AV163" s="13" t="s">
        <v>91</v>
      </c>
      <c r="AW163" s="13" t="s">
        <v>42</v>
      </c>
      <c r="AX163" s="13" t="s">
        <v>82</v>
      </c>
      <c r="AY163" s="254" t="s">
        <v>280</v>
      </c>
    </row>
    <row r="164" s="13" customFormat="1">
      <c r="A164" s="13"/>
      <c r="B164" s="243"/>
      <c r="C164" s="244"/>
      <c r="D164" s="245" t="s">
        <v>288</v>
      </c>
      <c r="E164" s="246" t="s">
        <v>44</v>
      </c>
      <c r="F164" s="247" t="s">
        <v>2317</v>
      </c>
      <c r="G164" s="244"/>
      <c r="H164" s="248">
        <v>2.5899999999999999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288</v>
      </c>
      <c r="AU164" s="254" t="s">
        <v>91</v>
      </c>
      <c r="AV164" s="13" t="s">
        <v>91</v>
      </c>
      <c r="AW164" s="13" t="s">
        <v>42</v>
      </c>
      <c r="AX164" s="13" t="s">
        <v>82</v>
      </c>
      <c r="AY164" s="254" t="s">
        <v>280</v>
      </c>
    </row>
    <row r="165" s="13" customFormat="1">
      <c r="A165" s="13"/>
      <c r="B165" s="243"/>
      <c r="C165" s="244"/>
      <c r="D165" s="245" t="s">
        <v>288</v>
      </c>
      <c r="E165" s="246" t="s">
        <v>44</v>
      </c>
      <c r="F165" s="247" t="s">
        <v>2318</v>
      </c>
      <c r="G165" s="244"/>
      <c r="H165" s="248">
        <v>1.26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288</v>
      </c>
      <c r="AU165" s="254" t="s">
        <v>91</v>
      </c>
      <c r="AV165" s="13" t="s">
        <v>91</v>
      </c>
      <c r="AW165" s="13" t="s">
        <v>42</v>
      </c>
      <c r="AX165" s="13" t="s">
        <v>82</v>
      </c>
      <c r="AY165" s="254" t="s">
        <v>280</v>
      </c>
    </row>
    <row r="166" s="13" customFormat="1">
      <c r="A166" s="13"/>
      <c r="B166" s="243"/>
      <c r="C166" s="244"/>
      <c r="D166" s="245" t="s">
        <v>288</v>
      </c>
      <c r="E166" s="246" t="s">
        <v>44</v>
      </c>
      <c r="F166" s="247" t="s">
        <v>2319</v>
      </c>
      <c r="G166" s="244"/>
      <c r="H166" s="248">
        <v>0.88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288</v>
      </c>
      <c r="AU166" s="254" t="s">
        <v>91</v>
      </c>
      <c r="AV166" s="13" t="s">
        <v>91</v>
      </c>
      <c r="AW166" s="13" t="s">
        <v>42</v>
      </c>
      <c r="AX166" s="13" t="s">
        <v>82</v>
      </c>
      <c r="AY166" s="254" t="s">
        <v>280</v>
      </c>
    </row>
    <row r="167" s="13" customFormat="1">
      <c r="A167" s="13"/>
      <c r="B167" s="243"/>
      <c r="C167" s="244"/>
      <c r="D167" s="245" t="s">
        <v>288</v>
      </c>
      <c r="E167" s="246" t="s">
        <v>44</v>
      </c>
      <c r="F167" s="247" t="s">
        <v>2320</v>
      </c>
      <c r="G167" s="244"/>
      <c r="H167" s="248">
        <v>1.26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91</v>
      </c>
      <c r="AV167" s="13" t="s">
        <v>91</v>
      </c>
      <c r="AW167" s="13" t="s">
        <v>42</v>
      </c>
      <c r="AX167" s="13" t="s">
        <v>82</v>
      </c>
      <c r="AY167" s="254" t="s">
        <v>280</v>
      </c>
    </row>
    <row r="168" s="14" customFormat="1">
      <c r="A168" s="14"/>
      <c r="B168" s="255"/>
      <c r="C168" s="256"/>
      <c r="D168" s="245" t="s">
        <v>288</v>
      </c>
      <c r="E168" s="257" t="s">
        <v>44</v>
      </c>
      <c r="F168" s="258" t="s">
        <v>292</v>
      </c>
      <c r="G168" s="256"/>
      <c r="H168" s="259">
        <v>8.8300000000000001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5" t="s">
        <v>288</v>
      </c>
      <c r="AU168" s="265" t="s">
        <v>91</v>
      </c>
      <c r="AV168" s="14" t="s">
        <v>286</v>
      </c>
      <c r="AW168" s="14" t="s">
        <v>42</v>
      </c>
      <c r="AX168" s="14" t="s">
        <v>89</v>
      </c>
      <c r="AY168" s="265" t="s">
        <v>280</v>
      </c>
    </row>
    <row r="169" s="2" customFormat="1" ht="16.5" customHeight="1">
      <c r="A169" s="41"/>
      <c r="B169" s="42"/>
      <c r="C169" s="230" t="s">
        <v>410</v>
      </c>
      <c r="D169" s="230" t="s">
        <v>282</v>
      </c>
      <c r="E169" s="231" t="s">
        <v>2321</v>
      </c>
      <c r="F169" s="232" t="s">
        <v>2322</v>
      </c>
      <c r="G169" s="233" t="s">
        <v>201</v>
      </c>
      <c r="H169" s="234">
        <v>34</v>
      </c>
      <c r="I169" s="235"/>
      <c r="J169" s="236">
        <f>ROUND(I169*H169,2)</f>
        <v>0</v>
      </c>
      <c r="K169" s="232" t="s">
        <v>285</v>
      </c>
      <c r="L169" s="47"/>
      <c r="M169" s="237" t="s">
        <v>44</v>
      </c>
      <c r="N169" s="238" t="s">
        <v>53</v>
      </c>
      <c r="O169" s="87"/>
      <c r="P169" s="239">
        <f>O169*H169</f>
        <v>0</v>
      </c>
      <c r="Q169" s="239">
        <v>0.013520000000000001</v>
      </c>
      <c r="R169" s="239">
        <f>Q169*H169</f>
        <v>0.45968000000000003</v>
      </c>
      <c r="S169" s="239">
        <v>0</v>
      </c>
      <c r="T169" s="240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41" t="s">
        <v>286</v>
      </c>
      <c r="AT169" s="241" t="s">
        <v>282</v>
      </c>
      <c r="AU169" s="241" t="s">
        <v>91</v>
      </c>
      <c r="AY169" s="19" t="s">
        <v>280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9" t="s">
        <v>89</v>
      </c>
      <c r="BK169" s="242">
        <f>ROUND(I169*H169,2)</f>
        <v>0</v>
      </c>
      <c r="BL169" s="19" t="s">
        <v>286</v>
      </c>
      <c r="BM169" s="241" t="s">
        <v>2323</v>
      </c>
    </row>
    <row r="170" s="15" customFormat="1">
      <c r="A170" s="15"/>
      <c r="B170" s="279"/>
      <c r="C170" s="280"/>
      <c r="D170" s="245" t="s">
        <v>288</v>
      </c>
      <c r="E170" s="281" t="s">
        <v>44</v>
      </c>
      <c r="F170" s="282" t="s">
        <v>2315</v>
      </c>
      <c r="G170" s="280"/>
      <c r="H170" s="281" t="s">
        <v>44</v>
      </c>
      <c r="I170" s="283"/>
      <c r="J170" s="280"/>
      <c r="K170" s="280"/>
      <c r="L170" s="284"/>
      <c r="M170" s="285"/>
      <c r="N170" s="286"/>
      <c r="O170" s="286"/>
      <c r="P170" s="286"/>
      <c r="Q170" s="286"/>
      <c r="R170" s="286"/>
      <c r="S170" s="286"/>
      <c r="T170" s="28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8" t="s">
        <v>288</v>
      </c>
      <c r="AU170" s="288" t="s">
        <v>91</v>
      </c>
      <c r="AV170" s="15" t="s">
        <v>89</v>
      </c>
      <c r="AW170" s="15" t="s">
        <v>42</v>
      </c>
      <c r="AX170" s="15" t="s">
        <v>82</v>
      </c>
      <c r="AY170" s="288" t="s">
        <v>280</v>
      </c>
    </row>
    <row r="171" s="13" customFormat="1">
      <c r="A171" s="13"/>
      <c r="B171" s="243"/>
      <c r="C171" s="244"/>
      <c r="D171" s="245" t="s">
        <v>288</v>
      </c>
      <c r="E171" s="246" t="s">
        <v>44</v>
      </c>
      <c r="F171" s="247" t="s">
        <v>2324</v>
      </c>
      <c r="G171" s="244"/>
      <c r="H171" s="248">
        <v>12.6</v>
      </c>
      <c r="I171" s="249"/>
      <c r="J171" s="244"/>
      <c r="K171" s="244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288</v>
      </c>
      <c r="AU171" s="254" t="s">
        <v>91</v>
      </c>
      <c r="AV171" s="13" t="s">
        <v>91</v>
      </c>
      <c r="AW171" s="13" t="s">
        <v>42</v>
      </c>
      <c r="AX171" s="13" t="s">
        <v>82</v>
      </c>
      <c r="AY171" s="254" t="s">
        <v>280</v>
      </c>
    </row>
    <row r="172" s="13" customFormat="1">
      <c r="A172" s="13"/>
      <c r="B172" s="243"/>
      <c r="C172" s="244"/>
      <c r="D172" s="245" t="s">
        <v>288</v>
      </c>
      <c r="E172" s="246" t="s">
        <v>44</v>
      </c>
      <c r="F172" s="247" t="s">
        <v>2325</v>
      </c>
      <c r="G172" s="244"/>
      <c r="H172" s="248">
        <v>8.8000000000000007</v>
      </c>
      <c r="I172" s="249"/>
      <c r="J172" s="244"/>
      <c r="K172" s="244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288</v>
      </c>
      <c r="AU172" s="254" t="s">
        <v>91</v>
      </c>
      <c r="AV172" s="13" t="s">
        <v>91</v>
      </c>
      <c r="AW172" s="13" t="s">
        <v>42</v>
      </c>
      <c r="AX172" s="13" t="s">
        <v>82</v>
      </c>
      <c r="AY172" s="254" t="s">
        <v>280</v>
      </c>
    </row>
    <row r="173" s="13" customFormat="1">
      <c r="A173" s="13"/>
      <c r="B173" s="243"/>
      <c r="C173" s="244"/>
      <c r="D173" s="245" t="s">
        <v>288</v>
      </c>
      <c r="E173" s="246" t="s">
        <v>44</v>
      </c>
      <c r="F173" s="247" t="s">
        <v>2326</v>
      </c>
      <c r="G173" s="244"/>
      <c r="H173" s="248">
        <v>12.6</v>
      </c>
      <c r="I173" s="249"/>
      <c r="J173" s="244"/>
      <c r="K173" s="244"/>
      <c r="L173" s="250"/>
      <c r="M173" s="251"/>
      <c r="N173" s="252"/>
      <c r="O173" s="252"/>
      <c r="P173" s="252"/>
      <c r="Q173" s="252"/>
      <c r="R173" s="252"/>
      <c r="S173" s="252"/>
      <c r="T173" s="25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4" t="s">
        <v>288</v>
      </c>
      <c r="AU173" s="254" t="s">
        <v>91</v>
      </c>
      <c r="AV173" s="13" t="s">
        <v>91</v>
      </c>
      <c r="AW173" s="13" t="s">
        <v>42</v>
      </c>
      <c r="AX173" s="13" t="s">
        <v>82</v>
      </c>
      <c r="AY173" s="254" t="s">
        <v>280</v>
      </c>
    </row>
    <row r="174" s="14" customFormat="1">
      <c r="A174" s="14"/>
      <c r="B174" s="255"/>
      <c r="C174" s="256"/>
      <c r="D174" s="245" t="s">
        <v>288</v>
      </c>
      <c r="E174" s="257" t="s">
        <v>44</v>
      </c>
      <c r="F174" s="258" t="s">
        <v>292</v>
      </c>
      <c r="G174" s="256"/>
      <c r="H174" s="259">
        <v>34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288</v>
      </c>
      <c r="AU174" s="265" t="s">
        <v>91</v>
      </c>
      <c r="AV174" s="14" t="s">
        <v>286</v>
      </c>
      <c r="AW174" s="14" t="s">
        <v>42</v>
      </c>
      <c r="AX174" s="14" t="s">
        <v>89</v>
      </c>
      <c r="AY174" s="265" t="s">
        <v>280</v>
      </c>
    </row>
    <row r="175" s="2" customFormat="1" ht="16.5" customHeight="1">
      <c r="A175" s="41"/>
      <c r="B175" s="42"/>
      <c r="C175" s="230" t="s">
        <v>415</v>
      </c>
      <c r="D175" s="230" t="s">
        <v>282</v>
      </c>
      <c r="E175" s="231" t="s">
        <v>2327</v>
      </c>
      <c r="F175" s="232" t="s">
        <v>2328</v>
      </c>
      <c r="G175" s="233" t="s">
        <v>201</v>
      </c>
      <c r="H175" s="234">
        <v>34</v>
      </c>
      <c r="I175" s="235"/>
      <c r="J175" s="236">
        <f>ROUND(I175*H175,2)</f>
        <v>0</v>
      </c>
      <c r="K175" s="232" t="s">
        <v>285</v>
      </c>
      <c r="L175" s="47"/>
      <c r="M175" s="237" t="s">
        <v>44</v>
      </c>
      <c r="N175" s="238" t="s">
        <v>53</v>
      </c>
      <c r="O175" s="87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41" t="s">
        <v>286</v>
      </c>
      <c r="AT175" s="241" t="s">
        <v>282</v>
      </c>
      <c r="AU175" s="241" t="s">
        <v>91</v>
      </c>
      <c r="AY175" s="19" t="s">
        <v>280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9" t="s">
        <v>89</v>
      </c>
      <c r="BK175" s="242">
        <f>ROUND(I175*H175,2)</f>
        <v>0</v>
      </c>
      <c r="BL175" s="19" t="s">
        <v>286</v>
      </c>
      <c r="BM175" s="241" t="s">
        <v>2329</v>
      </c>
    </row>
    <row r="176" s="2" customFormat="1" ht="16.5" customHeight="1">
      <c r="A176" s="41"/>
      <c r="B176" s="42"/>
      <c r="C176" s="230" t="s">
        <v>422</v>
      </c>
      <c r="D176" s="230" t="s">
        <v>282</v>
      </c>
      <c r="E176" s="231" t="s">
        <v>599</v>
      </c>
      <c r="F176" s="232" t="s">
        <v>600</v>
      </c>
      <c r="G176" s="233" t="s">
        <v>319</v>
      </c>
      <c r="H176" s="234">
        <v>0.38800000000000001</v>
      </c>
      <c r="I176" s="235"/>
      <c r="J176" s="236">
        <f>ROUND(I176*H176,2)</f>
        <v>0</v>
      </c>
      <c r="K176" s="232" t="s">
        <v>285</v>
      </c>
      <c r="L176" s="47"/>
      <c r="M176" s="237" t="s">
        <v>44</v>
      </c>
      <c r="N176" s="238" t="s">
        <v>53</v>
      </c>
      <c r="O176" s="87"/>
      <c r="P176" s="239">
        <f>O176*H176</f>
        <v>0</v>
      </c>
      <c r="Q176" s="239">
        <v>1.06277</v>
      </c>
      <c r="R176" s="239">
        <f>Q176*H176</f>
        <v>0.41235475999999999</v>
      </c>
      <c r="S176" s="239">
        <v>0</v>
      </c>
      <c r="T176" s="240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41" t="s">
        <v>286</v>
      </c>
      <c r="AT176" s="241" t="s">
        <v>282</v>
      </c>
      <c r="AU176" s="241" t="s">
        <v>91</v>
      </c>
      <c r="AY176" s="19" t="s">
        <v>280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9" t="s">
        <v>89</v>
      </c>
      <c r="BK176" s="242">
        <f>ROUND(I176*H176,2)</f>
        <v>0</v>
      </c>
      <c r="BL176" s="19" t="s">
        <v>286</v>
      </c>
      <c r="BM176" s="241" t="s">
        <v>2330</v>
      </c>
    </row>
    <row r="177" s="2" customFormat="1">
      <c r="A177" s="41"/>
      <c r="B177" s="42"/>
      <c r="C177" s="43"/>
      <c r="D177" s="245" t="s">
        <v>360</v>
      </c>
      <c r="E177" s="43"/>
      <c r="F177" s="276" t="s">
        <v>2331</v>
      </c>
      <c r="G177" s="43"/>
      <c r="H177" s="43"/>
      <c r="I177" s="150"/>
      <c r="J177" s="43"/>
      <c r="K177" s="43"/>
      <c r="L177" s="47"/>
      <c r="M177" s="277"/>
      <c r="N177" s="278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360</v>
      </c>
      <c r="AU177" s="19" t="s">
        <v>91</v>
      </c>
    </row>
    <row r="178" s="15" customFormat="1">
      <c r="A178" s="15"/>
      <c r="B178" s="279"/>
      <c r="C178" s="280"/>
      <c r="D178" s="245" t="s">
        <v>288</v>
      </c>
      <c r="E178" s="281" t="s">
        <v>44</v>
      </c>
      <c r="F178" s="282" t="s">
        <v>2315</v>
      </c>
      <c r="G178" s="280"/>
      <c r="H178" s="281" t="s">
        <v>44</v>
      </c>
      <c r="I178" s="283"/>
      <c r="J178" s="280"/>
      <c r="K178" s="280"/>
      <c r="L178" s="284"/>
      <c r="M178" s="285"/>
      <c r="N178" s="286"/>
      <c r="O178" s="286"/>
      <c r="P178" s="286"/>
      <c r="Q178" s="286"/>
      <c r="R178" s="286"/>
      <c r="S178" s="286"/>
      <c r="T178" s="28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8" t="s">
        <v>288</v>
      </c>
      <c r="AU178" s="288" t="s">
        <v>91</v>
      </c>
      <c r="AV178" s="15" t="s">
        <v>89</v>
      </c>
      <c r="AW178" s="15" t="s">
        <v>42</v>
      </c>
      <c r="AX178" s="15" t="s">
        <v>82</v>
      </c>
      <c r="AY178" s="288" t="s">
        <v>280</v>
      </c>
    </row>
    <row r="179" s="13" customFormat="1">
      <c r="A179" s="13"/>
      <c r="B179" s="243"/>
      <c r="C179" s="244"/>
      <c r="D179" s="245" t="s">
        <v>288</v>
      </c>
      <c r="E179" s="246" t="s">
        <v>44</v>
      </c>
      <c r="F179" s="247" t="s">
        <v>2332</v>
      </c>
      <c r="G179" s="244"/>
      <c r="H179" s="248">
        <v>0.125</v>
      </c>
      <c r="I179" s="249"/>
      <c r="J179" s="244"/>
      <c r="K179" s="244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91</v>
      </c>
      <c r="AV179" s="13" t="s">
        <v>91</v>
      </c>
      <c r="AW179" s="13" t="s">
        <v>42</v>
      </c>
      <c r="AX179" s="13" t="s">
        <v>82</v>
      </c>
      <c r="AY179" s="254" t="s">
        <v>280</v>
      </c>
    </row>
    <row r="180" s="13" customFormat="1">
      <c r="A180" s="13"/>
      <c r="B180" s="243"/>
      <c r="C180" s="244"/>
      <c r="D180" s="245" t="s">
        <v>288</v>
      </c>
      <c r="E180" s="246" t="s">
        <v>44</v>
      </c>
      <c r="F180" s="247" t="s">
        <v>2333</v>
      </c>
      <c r="G180" s="244"/>
      <c r="H180" s="248">
        <v>0.114</v>
      </c>
      <c r="I180" s="249"/>
      <c r="J180" s="244"/>
      <c r="K180" s="244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91</v>
      </c>
      <c r="AV180" s="13" t="s">
        <v>91</v>
      </c>
      <c r="AW180" s="13" t="s">
        <v>42</v>
      </c>
      <c r="AX180" s="13" t="s">
        <v>82</v>
      </c>
      <c r="AY180" s="254" t="s">
        <v>280</v>
      </c>
    </row>
    <row r="181" s="13" customFormat="1">
      <c r="A181" s="13"/>
      <c r="B181" s="243"/>
      <c r="C181" s="244"/>
      <c r="D181" s="245" t="s">
        <v>288</v>
      </c>
      <c r="E181" s="246" t="s">
        <v>44</v>
      </c>
      <c r="F181" s="247" t="s">
        <v>2334</v>
      </c>
      <c r="G181" s="244"/>
      <c r="H181" s="248">
        <v>0.055</v>
      </c>
      <c r="I181" s="249"/>
      <c r="J181" s="244"/>
      <c r="K181" s="244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91</v>
      </c>
      <c r="AV181" s="13" t="s">
        <v>91</v>
      </c>
      <c r="AW181" s="13" t="s">
        <v>42</v>
      </c>
      <c r="AX181" s="13" t="s">
        <v>82</v>
      </c>
      <c r="AY181" s="254" t="s">
        <v>280</v>
      </c>
    </row>
    <row r="182" s="13" customFormat="1">
      <c r="A182" s="13"/>
      <c r="B182" s="243"/>
      <c r="C182" s="244"/>
      <c r="D182" s="245" t="s">
        <v>288</v>
      </c>
      <c r="E182" s="246" t="s">
        <v>44</v>
      </c>
      <c r="F182" s="247" t="s">
        <v>2335</v>
      </c>
      <c r="G182" s="244"/>
      <c r="H182" s="248">
        <v>0.039</v>
      </c>
      <c r="I182" s="249"/>
      <c r="J182" s="244"/>
      <c r="K182" s="244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91</v>
      </c>
      <c r="AV182" s="13" t="s">
        <v>91</v>
      </c>
      <c r="AW182" s="13" t="s">
        <v>42</v>
      </c>
      <c r="AX182" s="13" t="s">
        <v>82</v>
      </c>
      <c r="AY182" s="254" t="s">
        <v>280</v>
      </c>
    </row>
    <row r="183" s="13" customFormat="1">
      <c r="A183" s="13"/>
      <c r="B183" s="243"/>
      <c r="C183" s="244"/>
      <c r="D183" s="245" t="s">
        <v>288</v>
      </c>
      <c r="E183" s="246" t="s">
        <v>44</v>
      </c>
      <c r="F183" s="247" t="s">
        <v>2336</v>
      </c>
      <c r="G183" s="244"/>
      <c r="H183" s="248">
        <v>0.055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288</v>
      </c>
      <c r="AU183" s="254" t="s">
        <v>91</v>
      </c>
      <c r="AV183" s="13" t="s">
        <v>91</v>
      </c>
      <c r="AW183" s="13" t="s">
        <v>42</v>
      </c>
      <c r="AX183" s="13" t="s">
        <v>82</v>
      </c>
      <c r="AY183" s="254" t="s">
        <v>280</v>
      </c>
    </row>
    <row r="184" s="14" customFormat="1">
      <c r="A184" s="14"/>
      <c r="B184" s="255"/>
      <c r="C184" s="256"/>
      <c r="D184" s="245" t="s">
        <v>288</v>
      </c>
      <c r="E184" s="257" t="s">
        <v>44</v>
      </c>
      <c r="F184" s="258" t="s">
        <v>292</v>
      </c>
      <c r="G184" s="256"/>
      <c r="H184" s="259">
        <v>0.38799999999999996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288</v>
      </c>
      <c r="AU184" s="265" t="s">
        <v>91</v>
      </c>
      <c r="AV184" s="14" t="s">
        <v>286</v>
      </c>
      <c r="AW184" s="14" t="s">
        <v>42</v>
      </c>
      <c r="AX184" s="14" t="s">
        <v>89</v>
      </c>
      <c r="AY184" s="265" t="s">
        <v>280</v>
      </c>
    </row>
    <row r="185" s="12" customFormat="1" ht="22.8" customHeight="1">
      <c r="A185" s="12"/>
      <c r="B185" s="214"/>
      <c r="C185" s="215"/>
      <c r="D185" s="216" t="s">
        <v>81</v>
      </c>
      <c r="E185" s="228" t="s">
        <v>328</v>
      </c>
      <c r="F185" s="228" t="s">
        <v>638</v>
      </c>
      <c r="G185" s="215"/>
      <c r="H185" s="215"/>
      <c r="I185" s="218"/>
      <c r="J185" s="229">
        <f>BK185</f>
        <v>0</v>
      </c>
      <c r="K185" s="215"/>
      <c r="L185" s="220"/>
      <c r="M185" s="221"/>
      <c r="N185" s="222"/>
      <c r="O185" s="222"/>
      <c r="P185" s="223">
        <f>SUM(P186:P204)</f>
        <v>0</v>
      </c>
      <c r="Q185" s="222"/>
      <c r="R185" s="223">
        <f>SUM(R186:R204)</f>
        <v>0.40697999999999995</v>
      </c>
      <c r="S185" s="222"/>
      <c r="T185" s="224">
        <f>SUM(T186:T204)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5" t="s">
        <v>89</v>
      </c>
      <c r="AT185" s="226" t="s">
        <v>81</v>
      </c>
      <c r="AU185" s="226" t="s">
        <v>89</v>
      </c>
      <c r="AY185" s="225" t="s">
        <v>280</v>
      </c>
      <c r="BK185" s="227">
        <f>SUM(BK186:BK204)</f>
        <v>0</v>
      </c>
    </row>
    <row r="186" s="2" customFormat="1" ht="48" customHeight="1">
      <c r="A186" s="41"/>
      <c r="B186" s="42"/>
      <c r="C186" s="230" t="s">
        <v>428</v>
      </c>
      <c r="D186" s="230" t="s">
        <v>282</v>
      </c>
      <c r="E186" s="231" t="s">
        <v>2337</v>
      </c>
      <c r="F186" s="232" t="s">
        <v>2338</v>
      </c>
      <c r="G186" s="233" t="s">
        <v>431</v>
      </c>
      <c r="H186" s="234">
        <v>3</v>
      </c>
      <c r="I186" s="235"/>
      <c r="J186" s="236">
        <f>ROUND(I186*H186,2)</f>
        <v>0</v>
      </c>
      <c r="K186" s="232" t="s">
        <v>285</v>
      </c>
      <c r="L186" s="47"/>
      <c r="M186" s="237" t="s">
        <v>44</v>
      </c>
      <c r="N186" s="238" t="s">
        <v>53</v>
      </c>
      <c r="O186" s="87"/>
      <c r="P186" s="239">
        <f>O186*H186</f>
        <v>0</v>
      </c>
      <c r="Q186" s="239">
        <v>0.00068000000000000005</v>
      </c>
      <c r="R186" s="239">
        <f>Q186*H186</f>
        <v>0.0020400000000000001</v>
      </c>
      <c r="S186" s="239">
        <v>0</v>
      </c>
      <c r="T186" s="240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41" t="s">
        <v>286</v>
      </c>
      <c r="AT186" s="241" t="s">
        <v>282</v>
      </c>
      <c r="AU186" s="241" t="s">
        <v>91</v>
      </c>
      <c r="AY186" s="19" t="s">
        <v>280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9" t="s">
        <v>89</v>
      </c>
      <c r="BK186" s="242">
        <f>ROUND(I186*H186,2)</f>
        <v>0</v>
      </c>
      <c r="BL186" s="19" t="s">
        <v>286</v>
      </c>
      <c r="BM186" s="241" t="s">
        <v>2339</v>
      </c>
    </row>
    <row r="187" s="13" customFormat="1">
      <c r="A187" s="13"/>
      <c r="B187" s="243"/>
      <c r="C187" s="244"/>
      <c r="D187" s="245" t="s">
        <v>288</v>
      </c>
      <c r="E187" s="246" t="s">
        <v>44</v>
      </c>
      <c r="F187" s="247" t="s">
        <v>2340</v>
      </c>
      <c r="G187" s="244"/>
      <c r="H187" s="248">
        <v>1</v>
      </c>
      <c r="I187" s="249"/>
      <c r="J187" s="244"/>
      <c r="K187" s="244"/>
      <c r="L187" s="250"/>
      <c r="M187" s="251"/>
      <c r="N187" s="252"/>
      <c r="O187" s="252"/>
      <c r="P187" s="252"/>
      <c r="Q187" s="252"/>
      <c r="R187" s="252"/>
      <c r="S187" s="252"/>
      <c r="T187" s="25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4" t="s">
        <v>288</v>
      </c>
      <c r="AU187" s="254" t="s">
        <v>91</v>
      </c>
      <c r="AV187" s="13" t="s">
        <v>91</v>
      </c>
      <c r="AW187" s="13" t="s">
        <v>42</v>
      </c>
      <c r="AX187" s="13" t="s">
        <v>82</v>
      </c>
      <c r="AY187" s="254" t="s">
        <v>280</v>
      </c>
    </row>
    <row r="188" s="13" customFormat="1">
      <c r="A188" s="13"/>
      <c r="B188" s="243"/>
      <c r="C188" s="244"/>
      <c r="D188" s="245" t="s">
        <v>288</v>
      </c>
      <c r="E188" s="246" t="s">
        <v>44</v>
      </c>
      <c r="F188" s="247" t="s">
        <v>2341</v>
      </c>
      <c r="G188" s="244"/>
      <c r="H188" s="248">
        <v>1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288</v>
      </c>
      <c r="AU188" s="254" t="s">
        <v>91</v>
      </c>
      <c r="AV188" s="13" t="s">
        <v>91</v>
      </c>
      <c r="AW188" s="13" t="s">
        <v>42</v>
      </c>
      <c r="AX188" s="13" t="s">
        <v>82</v>
      </c>
      <c r="AY188" s="254" t="s">
        <v>280</v>
      </c>
    </row>
    <row r="189" s="13" customFormat="1">
      <c r="A189" s="13"/>
      <c r="B189" s="243"/>
      <c r="C189" s="244"/>
      <c r="D189" s="245" t="s">
        <v>288</v>
      </c>
      <c r="E189" s="246" t="s">
        <v>44</v>
      </c>
      <c r="F189" s="247" t="s">
        <v>2342</v>
      </c>
      <c r="G189" s="244"/>
      <c r="H189" s="248">
        <v>1</v>
      </c>
      <c r="I189" s="249"/>
      <c r="J189" s="244"/>
      <c r="K189" s="244"/>
      <c r="L189" s="250"/>
      <c r="M189" s="251"/>
      <c r="N189" s="252"/>
      <c r="O189" s="252"/>
      <c r="P189" s="252"/>
      <c r="Q189" s="252"/>
      <c r="R189" s="252"/>
      <c r="S189" s="252"/>
      <c r="T189" s="25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4" t="s">
        <v>288</v>
      </c>
      <c r="AU189" s="254" t="s">
        <v>91</v>
      </c>
      <c r="AV189" s="13" t="s">
        <v>91</v>
      </c>
      <c r="AW189" s="13" t="s">
        <v>42</v>
      </c>
      <c r="AX189" s="13" t="s">
        <v>82</v>
      </c>
      <c r="AY189" s="254" t="s">
        <v>280</v>
      </c>
    </row>
    <row r="190" s="14" customFormat="1">
      <c r="A190" s="14"/>
      <c r="B190" s="255"/>
      <c r="C190" s="256"/>
      <c r="D190" s="245" t="s">
        <v>288</v>
      </c>
      <c r="E190" s="257" t="s">
        <v>44</v>
      </c>
      <c r="F190" s="258" t="s">
        <v>292</v>
      </c>
      <c r="G190" s="256"/>
      <c r="H190" s="259">
        <v>3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5" t="s">
        <v>288</v>
      </c>
      <c r="AU190" s="265" t="s">
        <v>91</v>
      </c>
      <c r="AV190" s="14" t="s">
        <v>286</v>
      </c>
      <c r="AW190" s="14" t="s">
        <v>42</v>
      </c>
      <c r="AX190" s="14" t="s">
        <v>89</v>
      </c>
      <c r="AY190" s="265" t="s">
        <v>280</v>
      </c>
    </row>
    <row r="191" s="2" customFormat="1" ht="16.5" customHeight="1">
      <c r="A191" s="41"/>
      <c r="B191" s="42"/>
      <c r="C191" s="266" t="s">
        <v>433</v>
      </c>
      <c r="D191" s="266" t="s">
        <v>329</v>
      </c>
      <c r="E191" s="267" t="s">
        <v>2343</v>
      </c>
      <c r="F191" s="268" t="s">
        <v>2344</v>
      </c>
      <c r="G191" s="269" t="s">
        <v>218</v>
      </c>
      <c r="H191" s="270">
        <v>14.6</v>
      </c>
      <c r="I191" s="271"/>
      <c r="J191" s="272">
        <f>ROUND(I191*H191,2)</f>
        <v>0</v>
      </c>
      <c r="K191" s="268" t="s">
        <v>44</v>
      </c>
      <c r="L191" s="273"/>
      <c r="M191" s="274" t="s">
        <v>44</v>
      </c>
      <c r="N191" s="275" t="s">
        <v>53</v>
      </c>
      <c r="O191" s="87"/>
      <c r="P191" s="239">
        <f>O191*H191</f>
        <v>0</v>
      </c>
      <c r="Q191" s="239">
        <v>0.0020999999999999999</v>
      </c>
      <c r="R191" s="239">
        <f>Q191*H191</f>
        <v>0.030659999999999996</v>
      </c>
      <c r="S191" s="239">
        <v>0</v>
      </c>
      <c r="T191" s="24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41" t="s">
        <v>323</v>
      </c>
      <c r="AT191" s="241" t="s">
        <v>329</v>
      </c>
      <c r="AU191" s="241" t="s">
        <v>91</v>
      </c>
      <c r="AY191" s="19" t="s">
        <v>280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9" t="s">
        <v>89</v>
      </c>
      <c r="BK191" s="242">
        <f>ROUND(I191*H191,2)</f>
        <v>0</v>
      </c>
      <c r="BL191" s="19" t="s">
        <v>286</v>
      </c>
      <c r="BM191" s="241" t="s">
        <v>2345</v>
      </c>
    </row>
    <row r="192" s="2" customFormat="1">
      <c r="A192" s="41"/>
      <c r="B192" s="42"/>
      <c r="C192" s="43"/>
      <c r="D192" s="245" t="s">
        <v>360</v>
      </c>
      <c r="E192" s="43"/>
      <c r="F192" s="276" t="s">
        <v>2346</v>
      </c>
      <c r="G192" s="43"/>
      <c r="H192" s="43"/>
      <c r="I192" s="150"/>
      <c r="J192" s="43"/>
      <c r="K192" s="43"/>
      <c r="L192" s="47"/>
      <c r="M192" s="277"/>
      <c r="N192" s="278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360</v>
      </c>
      <c r="AU192" s="19" t="s">
        <v>91</v>
      </c>
    </row>
    <row r="193" s="13" customFormat="1">
      <c r="A193" s="13"/>
      <c r="B193" s="243"/>
      <c r="C193" s="244"/>
      <c r="D193" s="245" t="s">
        <v>288</v>
      </c>
      <c r="E193" s="246" t="s">
        <v>44</v>
      </c>
      <c r="F193" s="247" t="s">
        <v>2347</v>
      </c>
      <c r="G193" s="244"/>
      <c r="H193" s="248">
        <v>9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288</v>
      </c>
      <c r="AU193" s="254" t="s">
        <v>91</v>
      </c>
      <c r="AV193" s="13" t="s">
        <v>91</v>
      </c>
      <c r="AW193" s="13" t="s">
        <v>42</v>
      </c>
      <c r="AX193" s="13" t="s">
        <v>82</v>
      </c>
      <c r="AY193" s="254" t="s">
        <v>280</v>
      </c>
    </row>
    <row r="194" s="13" customFormat="1">
      <c r="A194" s="13"/>
      <c r="B194" s="243"/>
      <c r="C194" s="244"/>
      <c r="D194" s="245" t="s">
        <v>288</v>
      </c>
      <c r="E194" s="246" t="s">
        <v>44</v>
      </c>
      <c r="F194" s="247" t="s">
        <v>2348</v>
      </c>
      <c r="G194" s="244"/>
      <c r="H194" s="248">
        <v>4.2999999999999998</v>
      </c>
      <c r="I194" s="249"/>
      <c r="J194" s="244"/>
      <c r="K194" s="244"/>
      <c r="L194" s="250"/>
      <c r="M194" s="251"/>
      <c r="N194" s="252"/>
      <c r="O194" s="252"/>
      <c r="P194" s="252"/>
      <c r="Q194" s="252"/>
      <c r="R194" s="252"/>
      <c r="S194" s="252"/>
      <c r="T194" s="25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4" t="s">
        <v>288</v>
      </c>
      <c r="AU194" s="254" t="s">
        <v>91</v>
      </c>
      <c r="AV194" s="13" t="s">
        <v>91</v>
      </c>
      <c r="AW194" s="13" t="s">
        <v>42</v>
      </c>
      <c r="AX194" s="13" t="s">
        <v>82</v>
      </c>
      <c r="AY194" s="254" t="s">
        <v>280</v>
      </c>
    </row>
    <row r="195" s="13" customFormat="1">
      <c r="A195" s="13"/>
      <c r="B195" s="243"/>
      <c r="C195" s="244"/>
      <c r="D195" s="245" t="s">
        <v>288</v>
      </c>
      <c r="E195" s="246" t="s">
        <v>44</v>
      </c>
      <c r="F195" s="247" t="s">
        <v>2349</v>
      </c>
      <c r="G195" s="244"/>
      <c r="H195" s="248">
        <v>1.3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288</v>
      </c>
      <c r="AU195" s="254" t="s">
        <v>91</v>
      </c>
      <c r="AV195" s="13" t="s">
        <v>91</v>
      </c>
      <c r="AW195" s="13" t="s">
        <v>42</v>
      </c>
      <c r="AX195" s="13" t="s">
        <v>82</v>
      </c>
      <c r="AY195" s="254" t="s">
        <v>280</v>
      </c>
    </row>
    <row r="196" s="14" customFormat="1">
      <c r="A196" s="14"/>
      <c r="B196" s="255"/>
      <c r="C196" s="256"/>
      <c r="D196" s="245" t="s">
        <v>288</v>
      </c>
      <c r="E196" s="257" t="s">
        <v>44</v>
      </c>
      <c r="F196" s="258" t="s">
        <v>292</v>
      </c>
      <c r="G196" s="256"/>
      <c r="H196" s="259">
        <v>14.600000000000001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5" t="s">
        <v>288</v>
      </c>
      <c r="AU196" s="265" t="s">
        <v>91</v>
      </c>
      <c r="AV196" s="14" t="s">
        <v>286</v>
      </c>
      <c r="AW196" s="14" t="s">
        <v>42</v>
      </c>
      <c r="AX196" s="14" t="s">
        <v>89</v>
      </c>
      <c r="AY196" s="265" t="s">
        <v>280</v>
      </c>
    </row>
    <row r="197" s="2" customFormat="1" ht="48" customHeight="1">
      <c r="A197" s="41"/>
      <c r="B197" s="42"/>
      <c r="C197" s="230" t="s">
        <v>437</v>
      </c>
      <c r="D197" s="230" t="s">
        <v>282</v>
      </c>
      <c r="E197" s="231" t="s">
        <v>667</v>
      </c>
      <c r="F197" s="232" t="s">
        <v>2350</v>
      </c>
      <c r="G197" s="233" t="s">
        <v>431</v>
      </c>
      <c r="H197" s="234">
        <v>1</v>
      </c>
      <c r="I197" s="235"/>
      <c r="J197" s="236">
        <f>ROUND(I197*H197,2)</f>
        <v>0</v>
      </c>
      <c r="K197" s="232" t="s">
        <v>44</v>
      </c>
      <c r="L197" s="47"/>
      <c r="M197" s="237" t="s">
        <v>44</v>
      </c>
      <c r="N197" s="238" t="s">
        <v>53</v>
      </c>
      <c r="O197" s="87"/>
      <c r="P197" s="239">
        <f>O197*H197</f>
        <v>0</v>
      </c>
      <c r="Q197" s="239">
        <v>0.00068000000000000005</v>
      </c>
      <c r="R197" s="239">
        <f>Q197*H197</f>
        <v>0.00068000000000000005</v>
      </c>
      <c r="S197" s="239">
        <v>0</v>
      </c>
      <c r="T197" s="240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41" t="s">
        <v>286</v>
      </c>
      <c r="AT197" s="241" t="s">
        <v>282</v>
      </c>
      <c r="AU197" s="241" t="s">
        <v>91</v>
      </c>
      <c r="AY197" s="19" t="s">
        <v>280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9" t="s">
        <v>89</v>
      </c>
      <c r="BK197" s="242">
        <f>ROUND(I197*H197,2)</f>
        <v>0</v>
      </c>
      <c r="BL197" s="19" t="s">
        <v>286</v>
      </c>
      <c r="BM197" s="241" t="s">
        <v>2351</v>
      </c>
    </row>
    <row r="198" s="13" customFormat="1">
      <c r="A198" s="13"/>
      <c r="B198" s="243"/>
      <c r="C198" s="244"/>
      <c r="D198" s="245" t="s">
        <v>288</v>
      </c>
      <c r="E198" s="246" t="s">
        <v>44</v>
      </c>
      <c r="F198" s="247" t="s">
        <v>2352</v>
      </c>
      <c r="G198" s="244"/>
      <c r="H198" s="248">
        <v>1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91</v>
      </c>
      <c r="AV198" s="13" t="s">
        <v>91</v>
      </c>
      <c r="AW198" s="13" t="s">
        <v>42</v>
      </c>
      <c r="AX198" s="13" t="s">
        <v>89</v>
      </c>
      <c r="AY198" s="254" t="s">
        <v>280</v>
      </c>
    </row>
    <row r="199" s="2" customFormat="1" ht="24" customHeight="1">
      <c r="A199" s="41"/>
      <c r="B199" s="42"/>
      <c r="C199" s="266" t="s">
        <v>441</v>
      </c>
      <c r="D199" s="266" t="s">
        <v>329</v>
      </c>
      <c r="E199" s="267" t="s">
        <v>2353</v>
      </c>
      <c r="F199" s="268" t="s">
        <v>2354</v>
      </c>
      <c r="G199" s="269" t="s">
        <v>319</v>
      </c>
      <c r="H199" s="270">
        <v>0.35999999999999999</v>
      </c>
      <c r="I199" s="271"/>
      <c r="J199" s="272">
        <f>ROUND(I199*H199,2)</f>
        <v>0</v>
      </c>
      <c r="K199" s="268" t="s">
        <v>44</v>
      </c>
      <c r="L199" s="273"/>
      <c r="M199" s="274" t="s">
        <v>44</v>
      </c>
      <c r="N199" s="275" t="s">
        <v>53</v>
      </c>
      <c r="O199" s="87"/>
      <c r="P199" s="239">
        <f>O199*H199</f>
        <v>0</v>
      </c>
      <c r="Q199" s="239">
        <v>1</v>
      </c>
      <c r="R199" s="239">
        <f>Q199*H199</f>
        <v>0.35999999999999999</v>
      </c>
      <c r="S199" s="239">
        <v>0</v>
      </c>
      <c r="T199" s="240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41" t="s">
        <v>455</v>
      </c>
      <c r="AT199" s="241" t="s">
        <v>329</v>
      </c>
      <c r="AU199" s="241" t="s">
        <v>91</v>
      </c>
      <c r="AY199" s="19" t="s">
        <v>280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9" t="s">
        <v>89</v>
      </c>
      <c r="BK199" s="242">
        <f>ROUND(I199*H199,2)</f>
        <v>0</v>
      </c>
      <c r="BL199" s="19" t="s">
        <v>374</v>
      </c>
      <c r="BM199" s="241" t="s">
        <v>2355</v>
      </c>
    </row>
    <row r="200" s="15" customFormat="1">
      <c r="A200" s="15"/>
      <c r="B200" s="279"/>
      <c r="C200" s="280"/>
      <c r="D200" s="245" t="s">
        <v>288</v>
      </c>
      <c r="E200" s="281" t="s">
        <v>44</v>
      </c>
      <c r="F200" s="282" t="s">
        <v>1190</v>
      </c>
      <c r="G200" s="280"/>
      <c r="H200" s="281" t="s">
        <v>44</v>
      </c>
      <c r="I200" s="283"/>
      <c r="J200" s="280"/>
      <c r="K200" s="280"/>
      <c r="L200" s="284"/>
      <c r="M200" s="285"/>
      <c r="N200" s="286"/>
      <c r="O200" s="286"/>
      <c r="P200" s="286"/>
      <c r="Q200" s="286"/>
      <c r="R200" s="286"/>
      <c r="S200" s="286"/>
      <c r="T200" s="28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8" t="s">
        <v>288</v>
      </c>
      <c r="AU200" s="288" t="s">
        <v>91</v>
      </c>
      <c r="AV200" s="15" t="s">
        <v>89</v>
      </c>
      <c r="AW200" s="15" t="s">
        <v>42</v>
      </c>
      <c r="AX200" s="15" t="s">
        <v>82</v>
      </c>
      <c r="AY200" s="288" t="s">
        <v>280</v>
      </c>
    </row>
    <row r="201" s="13" customFormat="1">
      <c r="A201" s="13"/>
      <c r="B201" s="243"/>
      <c r="C201" s="244"/>
      <c r="D201" s="245" t="s">
        <v>288</v>
      </c>
      <c r="E201" s="246" t="s">
        <v>44</v>
      </c>
      <c r="F201" s="247" t="s">
        <v>2356</v>
      </c>
      <c r="G201" s="244"/>
      <c r="H201" s="248">
        <v>0.35999999999999999</v>
      </c>
      <c r="I201" s="249"/>
      <c r="J201" s="244"/>
      <c r="K201" s="244"/>
      <c r="L201" s="250"/>
      <c r="M201" s="251"/>
      <c r="N201" s="252"/>
      <c r="O201" s="252"/>
      <c r="P201" s="252"/>
      <c r="Q201" s="252"/>
      <c r="R201" s="252"/>
      <c r="S201" s="252"/>
      <c r="T201" s="25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4" t="s">
        <v>288</v>
      </c>
      <c r="AU201" s="254" t="s">
        <v>91</v>
      </c>
      <c r="AV201" s="13" t="s">
        <v>91</v>
      </c>
      <c r="AW201" s="13" t="s">
        <v>42</v>
      </c>
      <c r="AX201" s="13" t="s">
        <v>89</v>
      </c>
      <c r="AY201" s="254" t="s">
        <v>280</v>
      </c>
    </row>
    <row r="202" s="2" customFormat="1" ht="36" customHeight="1">
      <c r="A202" s="41"/>
      <c r="B202" s="42"/>
      <c r="C202" s="230" t="s">
        <v>445</v>
      </c>
      <c r="D202" s="230" t="s">
        <v>282</v>
      </c>
      <c r="E202" s="231" t="s">
        <v>2201</v>
      </c>
      <c r="F202" s="232" t="s">
        <v>2202</v>
      </c>
      <c r="G202" s="233" t="s">
        <v>431</v>
      </c>
      <c r="H202" s="234">
        <v>80</v>
      </c>
      <c r="I202" s="235"/>
      <c r="J202" s="236">
        <f>ROUND(I202*H202,2)</f>
        <v>0</v>
      </c>
      <c r="K202" s="232" t="s">
        <v>285</v>
      </c>
      <c r="L202" s="47"/>
      <c r="M202" s="237" t="s">
        <v>44</v>
      </c>
      <c r="N202" s="238" t="s">
        <v>53</v>
      </c>
      <c r="O202" s="87"/>
      <c r="P202" s="239">
        <f>O202*H202</f>
        <v>0</v>
      </c>
      <c r="Q202" s="239">
        <v>1.0000000000000001E-05</v>
      </c>
      <c r="R202" s="239">
        <f>Q202*H202</f>
        <v>0.00080000000000000004</v>
      </c>
      <c r="S202" s="239">
        <v>0</v>
      </c>
      <c r="T202" s="240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41" t="s">
        <v>286</v>
      </c>
      <c r="AT202" s="241" t="s">
        <v>282</v>
      </c>
      <c r="AU202" s="241" t="s">
        <v>91</v>
      </c>
      <c r="AY202" s="19" t="s">
        <v>280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9" t="s">
        <v>89</v>
      </c>
      <c r="BK202" s="242">
        <f>ROUND(I202*H202,2)</f>
        <v>0</v>
      </c>
      <c r="BL202" s="19" t="s">
        <v>286</v>
      </c>
      <c r="BM202" s="241" t="s">
        <v>2357</v>
      </c>
    </row>
    <row r="203" s="13" customFormat="1">
      <c r="A203" s="13"/>
      <c r="B203" s="243"/>
      <c r="C203" s="244"/>
      <c r="D203" s="245" t="s">
        <v>288</v>
      </c>
      <c r="E203" s="246" t="s">
        <v>44</v>
      </c>
      <c r="F203" s="247" t="s">
        <v>2358</v>
      </c>
      <c r="G203" s="244"/>
      <c r="H203" s="248">
        <v>80</v>
      </c>
      <c r="I203" s="249"/>
      <c r="J203" s="244"/>
      <c r="K203" s="244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288</v>
      </c>
      <c r="AU203" s="254" t="s">
        <v>91</v>
      </c>
      <c r="AV203" s="13" t="s">
        <v>91</v>
      </c>
      <c r="AW203" s="13" t="s">
        <v>42</v>
      </c>
      <c r="AX203" s="13" t="s">
        <v>89</v>
      </c>
      <c r="AY203" s="254" t="s">
        <v>280</v>
      </c>
    </row>
    <row r="204" s="2" customFormat="1" ht="24" customHeight="1">
      <c r="A204" s="41"/>
      <c r="B204" s="42"/>
      <c r="C204" s="230" t="s">
        <v>449</v>
      </c>
      <c r="D204" s="230" t="s">
        <v>282</v>
      </c>
      <c r="E204" s="231" t="s">
        <v>2205</v>
      </c>
      <c r="F204" s="232" t="s">
        <v>2206</v>
      </c>
      <c r="G204" s="233" t="s">
        <v>431</v>
      </c>
      <c r="H204" s="234">
        <v>80</v>
      </c>
      <c r="I204" s="235"/>
      <c r="J204" s="236">
        <f>ROUND(I204*H204,2)</f>
        <v>0</v>
      </c>
      <c r="K204" s="232" t="s">
        <v>44</v>
      </c>
      <c r="L204" s="47"/>
      <c r="M204" s="237" t="s">
        <v>44</v>
      </c>
      <c r="N204" s="238" t="s">
        <v>53</v>
      </c>
      <c r="O204" s="87"/>
      <c r="P204" s="239">
        <f>O204*H204</f>
        <v>0</v>
      </c>
      <c r="Q204" s="239">
        <v>0.00016000000000000001</v>
      </c>
      <c r="R204" s="239">
        <f>Q204*H204</f>
        <v>0.012800000000000001</v>
      </c>
      <c r="S204" s="239">
        <v>0</v>
      </c>
      <c r="T204" s="240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41" t="s">
        <v>286</v>
      </c>
      <c r="AT204" s="241" t="s">
        <v>282</v>
      </c>
      <c r="AU204" s="241" t="s">
        <v>91</v>
      </c>
      <c r="AY204" s="19" t="s">
        <v>280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9" t="s">
        <v>89</v>
      </c>
      <c r="BK204" s="242">
        <f>ROUND(I204*H204,2)</f>
        <v>0</v>
      </c>
      <c r="BL204" s="19" t="s">
        <v>286</v>
      </c>
      <c r="BM204" s="241" t="s">
        <v>2359</v>
      </c>
    </row>
    <row r="205" s="12" customFormat="1" ht="22.8" customHeight="1">
      <c r="A205" s="12"/>
      <c r="B205" s="214"/>
      <c r="C205" s="215"/>
      <c r="D205" s="216" t="s">
        <v>81</v>
      </c>
      <c r="E205" s="228" t="s">
        <v>701</v>
      </c>
      <c r="F205" s="228" t="s">
        <v>702</v>
      </c>
      <c r="G205" s="215"/>
      <c r="H205" s="215"/>
      <c r="I205" s="218"/>
      <c r="J205" s="229">
        <f>BK205</f>
        <v>0</v>
      </c>
      <c r="K205" s="215"/>
      <c r="L205" s="220"/>
      <c r="M205" s="221"/>
      <c r="N205" s="222"/>
      <c r="O205" s="222"/>
      <c r="P205" s="223">
        <f>P206</f>
        <v>0</v>
      </c>
      <c r="Q205" s="222"/>
      <c r="R205" s="223">
        <f>R206</f>
        <v>0</v>
      </c>
      <c r="S205" s="222"/>
      <c r="T205" s="224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5" t="s">
        <v>89</v>
      </c>
      <c r="AT205" s="226" t="s">
        <v>81</v>
      </c>
      <c r="AU205" s="226" t="s">
        <v>89</v>
      </c>
      <c r="AY205" s="225" t="s">
        <v>280</v>
      </c>
      <c r="BK205" s="227">
        <f>BK206</f>
        <v>0</v>
      </c>
    </row>
    <row r="206" s="2" customFormat="1" ht="72" customHeight="1">
      <c r="A206" s="41"/>
      <c r="B206" s="42"/>
      <c r="C206" s="230" t="s">
        <v>455</v>
      </c>
      <c r="D206" s="230" t="s">
        <v>282</v>
      </c>
      <c r="E206" s="231" t="s">
        <v>2208</v>
      </c>
      <c r="F206" s="232" t="s">
        <v>2209</v>
      </c>
      <c r="G206" s="233" t="s">
        <v>319</v>
      </c>
      <c r="H206" s="234">
        <v>224.434</v>
      </c>
      <c r="I206" s="235"/>
      <c r="J206" s="236">
        <f>ROUND(I206*H206,2)</f>
        <v>0</v>
      </c>
      <c r="K206" s="232" t="s">
        <v>285</v>
      </c>
      <c r="L206" s="47"/>
      <c r="M206" s="237" t="s">
        <v>44</v>
      </c>
      <c r="N206" s="238" t="s">
        <v>53</v>
      </c>
      <c r="O206" s="87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41" t="s">
        <v>286</v>
      </c>
      <c r="AT206" s="241" t="s">
        <v>282</v>
      </c>
      <c r="AU206" s="241" t="s">
        <v>91</v>
      </c>
      <c r="AY206" s="19" t="s">
        <v>280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9" t="s">
        <v>89</v>
      </c>
      <c r="BK206" s="242">
        <f>ROUND(I206*H206,2)</f>
        <v>0</v>
      </c>
      <c r="BL206" s="19" t="s">
        <v>286</v>
      </c>
      <c r="BM206" s="241" t="s">
        <v>2360</v>
      </c>
    </row>
    <row r="207" s="12" customFormat="1" ht="25.92" customHeight="1">
      <c r="A207" s="12"/>
      <c r="B207" s="214"/>
      <c r="C207" s="215"/>
      <c r="D207" s="216" t="s">
        <v>81</v>
      </c>
      <c r="E207" s="217" t="s">
        <v>707</v>
      </c>
      <c r="F207" s="217" t="s">
        <v>708</v>
      </c>
      <c r="G207" s="215"/>
      <c r="H207" s="215"/>
      <c r="I207" s="218"/>
      <c r="J207" s="219">
        <f>BK207</f>
        <v>0</v>
      </c>
      <c r="K207" s="215"/>
      <c r="L207" s="220"/>
      <c r="M207" s="221"/>
      <c r="N207" s="222"/>
      <c r="O207" s="222"/>
      <c r="P207" s="223">
        <f>P208+P226+P242+P246+P257</f>
        <v>0</v>
      </c>
      <c r="Q207" s="222"/>
      <c r="R207" s="223">
        <f>R208+R226+R242+R246+R257</f>
        <v>10.236787920000001</v>
      </c>
      <c r="S207" s="222"/>
      <c r="T207" s="224">
        <f>T208+T226+T242+T246+T257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5" t="s">
        <v>91</v>
      </c>
      <c r="AT207" s="226" t="s">
        <v>81</v>
      </c>
      <c r="AU207" s="226" t="s">
        <v>82</v>
      </c>
      <c r="AY207" s="225" t="s">
        <v>280</v>
      </c>
      <c r="BK207" s="227">
        <f>BK208+BK226+BK242+BK246+BK257</f>
        <v>0</v>
      </c>
    </row>
    <row r="208" s="12" customFormat="1" ht="22.8" customHeight="1">
      <c r="A208" s="12"/>
      <c r="B208" s="214"/>
      <c r="C208" s="215"/>
      <c r="D208" s="216" t="s">
        <v>81</v>
      </c>
      <c r="E208" s="228" t="s">
        <v>709</v>
      </c>
      <c r="F208" s="228" t="s">
        <v>710</v>
      </c>
      <c r="G208" s="215"/>
      <c r="H208" s="215"/>
      <c r="I208" s="218"/>
      <c r="J208" s="229">
        <f>BK208</f>
        <v>0</v>
      </c>
      <c r="K208" s="215"/>
      <c r="L208" s="220"/>
      <c r="M208" s="221"/>
      <c r="N208" s="222"/>
      <c r="O208" s="222"/>
      <c r="P208" s="223">
        <f>SUM(P209:P225)</f>
        <v>0</v>
      </c>
      <c r="Q208" s="222"/>
      <c r="R208" s="223">
        <f>SUM(R209:R225)</f>
        <v>0.46540999999999999</v>
      </c>
      <c r="S208" s="222"/>
      <c r="T208" s="224">
        <f>SUM(T209:T225)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5" t="s">
        <v>91</v>
      </c>
      <c r="AT208" s="226" t="s">
        <v>81</v>
      </c>
      <c r="AU208" s="226" t="s">
        <v>89</v>
      </c>
      <c r="AY208" s="225" t="s">
        <v>280</v>
      </c>
      <c r="BK208" s="227">
        <f>SUM(BK209:BK225)</f>
        <v>0</v>
      </c>
    </row>
    <row r="209" s="2" customFormat="1" ht="36" customHeight="1">
      <c r="A209" s="41"/>
      <c r="B209" s="42"/>
      <c r="C209" s="230" t="s">
        <v>461</v>
      </c>
      <c r="D209" s="230" t="s">
        <v>282</v>
      </c>
      <c r="E209" s="231" t="s">
        <v>2361</v>
      </c>
      <c r="F209" s="232" t="s">
        <v>2362</v>
      </c>
      <c r="G209" s="233" t="s">
        <v>218</v>
      </c>
      <c r="H209" s="234">
        <v>103.8</v>
      </c>
      <c r="I209" s="235"/>
      <c r="J209" s="236">
        <f>ROUND(I209*H209,2)</f>
        <v>0</v>
      </c>
      <c r="K209" s="232" t="s">
        <v>285</v>
      </c>
      <c r="L209" s="47"/>
      <c r="M209" s="237" t="s">
        <v>44</v>
      </c>
      <c r="N209" s="238" t="s">
        <v>53</v>
      </c>
      <c r="O209" s="87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41" t="s">
        <v>374</v>
      </c>
      <c r="AT209" s="241" t="s">
        <v>282</v>
      </c>
      <c r="AU209" s="241" t="s">
        <v>91</v>
      </c>
      <c r="AY209" s="19" t="s">
        <v>280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9" t="s">
        <v>89</v>
      </c>
      <c r="BK209" s="242">
        <f>ROUND(I209*H209,2)</f>
        <v>0</v>
      </c>
      <c r="BL209" s="19" t="s">
        <v>374</v>
      </c>
      <c r="BM209" s="241" t="s">
        <v>2363</v>
      </c>
    </row>
    <row r="210" s="13" customFormat="1">
      <c r="A210" s="13"/>
      <c r="B210" s="243"/>
      <c r="C210" s="244"/>
      <c r="D210" s="245" t="s">
        <v>288</v>
      </c>
      <c r="E210" s="246" t="s">
        <v>44</v>
      </c>
      <c r="F210" s="247" t="s">
        <v>2364</v>
      </c>
      <c r="G210" s="244"/>
      <c r="H210" s="248">
        <v>56.600000000000001</v>
      </c>
      <c r="I210" s="249"/>
      <c r="J210" s="244"/>
      <c r="K210" s="244"/>
      <c r="L210" s="250"/>
      <c r="M210" s="251"/>
      <c r="N210" s="252"/>
      <c r="O210" s="252"/>
      <c r="P210" s="252"/>
      <c r="Q210" s="252"/>
      <c r="R210" s="252"/>
      <c r="S210" s="252"/>
      <c r="T210" s="25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4" t="s">
        <v>288</v>
      </c>
      <c r="AU210" s="254" t="s">
        <v>91</v>
      </c>
      <c r="AV210" s="13" t="s">
        <v>91</v>
      </c>
      <c r="AW210" s="13" t="s">
        <v>42</v>
      </c>
      <c r="AX210" s="13" t="s">
        <v>82</v>
      </c>
      <c r="AY210" s="254" t="s">
        <v>280</v>
      </c>
    </row>
    <row r="211" s="13" customFormat="1">
      <c r="A211" s="13"/>
      <c r="B211" s="243"/>
      <c r="C211" s="244"/>
      <c r="D211" s="245" t="s">
        <v>288</v>
      </c>
      <c r="E211" s="246" t="s">
        <v>44</v>
      </c>
      <c r="F211" s="247" t="s">
        <v>2365</v>
      </c>
      <c r="G211" s="244"/>
      <c r="H211" s="248">
        <v>34.600000000000001</v>
      </c>
      <c r="I211" s="249"/>
      <c r="J211" s="244"/>
      <c r="K211" s="244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288</v>
      </c>
      <c r="AU211" s="254" t="s">
        <v>91</v>
      </c>
      <c r="AV211" s="13" t="s">
        <v>91</v>
      </c>
      <c r="AW211" s="13" t="s">
        <v>42</v>
      </c>
      <c r="AX211" s="13" t="s">
        <v>82</v>
      </c>
      <c r="AY211" s="254" t="s">
        <v>280</v>
      </c>
    </row>
    <row r="212" s="13" customFormat="1">
      <c r="A212" s="13"/>
      <c r="B212" s="243"/>
      <c r="C212" s="244"/>
      <c r="D212" s="245" t="s">
        <v>288</v>
      </c>
      <c r="E212" s="246" t="s">
        <v>44</v>
      </c>
      <c r="F212" s="247" t="s">
        <v>2324</v>
      </c>
      <c r="G212" s="244"/>
      <c r="H212" s="248">
        <v>12.6</v>
      </c>
      <c r="I212" s="249"/>
      <c r="J212" s="244"/>
      <c r="K212" s="244"/>
      <c r="L212" s="250"/>
      <c r="M212" s="251"/>
      <c r="N212" s="252"/>
      <c r="O212" s="252"/>
      <c r="P212" s="252"/>
      <c r="Q212" s="252"/>
      <c r="R212" s="252"/>
      <c r="S212" s="252"/>
      <c r="T212" s="25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4" t="s">
        <v>288</v>
      </c>
      <c r="AU212" s="254" t="s">
        <v>91</v>
      </c>
      <c r="AV212" s="13" t="s">
        <v>91</v>
      </c>
      <c r="AW212" s="13" t="s">
        <v>42</v>
      </c>
      <c r="AX212" s="13" t="s">
        <v>82</v>
      </c>
      <c r="AY212" s="254" t="s">
        <v>280</v>
      </c>
    </row>
    <row r="213" s="14" customFormat="1">
      <c r="A213" s="14"/>
      <c r="B213" s="255"/>
      <c r="C213" s="256"/>
      <c r="D213" s="245" t="s">
        <v>288</v>
      </c>
      <c r="E213" s="257" t="s">
        <v>44</v>
      </c>
      <c r="F213" s="258" t="s">
        <v>292</v>
      </c>
      <c r="G213" s="256"/>
      <c r="H213" s="259">
        <v>103.8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5" t="s">
        <v>288</v>
      </c>
      <c r="AU213" s="265" t="s">
        <v>91</v>
      </c>
      <c r="AV213" s="14" t="s">
        <v>286</v>
      </c>
      <c r="AW213" s="14" t="s">
        <v>42</v>
      </c>
      <c r="AX213" s="14" t="s">
        <v>89</v>
      </c>
      <c r="AY213" s="265" t="s">
        <v>280</v>
      </c>
    </row>
    <row r="214" s="2" customFormat="1" ht="16.5" customHeight="1">
      <c r="A214" s="41"/>
      <c r="B214" s="42"/>
      <c r="C214" s="266" t="s">
        <v>466</v>
      </c>
      <c r="D214" s="266" t="s">
        <v>329</v>
      </c>
      <c r="E214" s="267" t="s">
        <v>2366</v>
      </c>
      <c r="F214" s="268" t="s">
        <v>2367</v>
      </c>
      <c r="G214" s="269" t="s">
        <v>218</v>
      </c>
      <c r="H214" s="270">
        <v>103.8</v>
      </c>
      <c r="I214" s="271"/>
      <c r="J214" s="272">
        <f>ROUND(I214*H214,2)</f>
        <v>0</v>
      </c>
      <c r="K214" s="268" t="s">
        <v>285</v>
      </c>
      <c r="L214" s="273"/>
      <c r="M214" s="274" t="s">
        <v>44</v>
      </c>
      <c r="N214" s="275" t="s">
        <v>53</v>
      </c>
      <c r="O214" s="87"/>
      <c r="P214" s="239">
        <f>O214*H214</f>
        <v>0</v>
      </c>
      <c r="Q214" s="239">
        <v>9.0000000000000006E-05</v>
      </c>
      <c r="R214" s="239">
        <f>Q214*H214</f>
        <v>0.0093419999999999996</v>
      </c>
      <c r="S214" s="239">
        <v>0</v>
      </c>
      <c r="T214" s="240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41" t="s">
        <v>455</v>
      </c>
      <c r="AT214" s="241" t="s">
        <v>329</v>
      </c>
      <c r="AU214" s="241" t="s">
        <v>91</v>
      </c>
      <c r="AY214" s="19" t="s">
        <v>280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9" t="s">
        <v>89</v>
      </c>
      <c r="BK214" s="242">
        <f>ROUND(I214*H214,2)</f>
        <v>0</v>
      </c>
      <c r="BL214" s="19" t="s">
        <v>374</v>
      </c>
      <c r="BM214" s="241" t="s">
        <v>2368</v>
      </c>
    </row>
    <row r="215" s="2" customFormat="1" ht="24" customHeight="1">
      <c r="A215" s="41"/>
      <c r="B215" s="42"/>
      <c r="C215" s="230" t="s">
        <v>471</v>
      </c>
      <c r="D215" s="230" t="s">
        <v>282</v>
      </c>
      <c r="E215" s="231" t="s">
        <v>2369</v>
      </c>
      <c r="F215" s="232" t="s">
        <v>2370</v>
      </c>
      <c r="G215" s="233" t="s">
        <v>201</v>
      </c>
      <c r="H215" s="234">
        <v>66.900000000000006</v>
      </c>
      <c r="I215" s="235"/>
      <c r="J215" s="236">
        <f>ROUND(I215*H215,2)</f>
        <v>0</v>
      </c>
      <c r="K215" s="232" t="s">
        <v>285</v>
      </c>
      <c r="L215" s="47"/>
      <c r="M215" s="237" t="s">
        <v>44</v>
      </c>
      <c r="N215" s="238" t="s">
        <v>53</v>
      </c>
      <c r="O215" s="87"/>
      <c r="P215" s="239">
        <f>O215*H215</f>
        <v>0</v>
      </c>
      <c r="Q215" s="239">
        <v>0.0045199999999999997</v>
      </c>
      <c r="R215" s="239">
        <f>Q215*H215</f>
        <v>0.30238799999999999</v>
      </c>
      <c r="S215" s="239">
        <v>0</v>
      </c>
      <c r="T215" s="240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41" t="s">
        <v>374</v>
      </c>
      <c r="AT215" s="241" t="s">
        <v>282</v>
      </c>
      <c r="AU215" s="241" t="s">
        <v>91</v>
      </c>
      <c r="AY215" s="19" t="s">
        <v>280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9" t="s">
        <v>89</v>
      </c>
      <c r="BK215" s="242">
        <f>ROUND(I215*H215,2)</f>
        <v>0</v>
      </c>
      <c r="BL215" s="19" t="s">
        <v>374</v>
      </c>
      <c r="BM215" s="241" t="s">
        <v>2371</v>
      </c>
    </row>
    <row r="216" s="13" customFormat="1">
      <c r="A216" s="13"/>
      <c r="B216" s="243"/>
      <c r="C216" s="244"/>
      <c r="D216" s="245" t="s">
        <v>288</v>
      </c>
      <c r="E216" s="246" t="s">
        <v>44</v>
      </c>
      <c r="F216" s="247" t="s">
        <v>2372</v>
      </c>
      <c r="G216" s="244"/>
      <c r="H216" s="248">
        <v>28.399999999999999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288</v>
      </c>
      <c r="AU216" s="254" t="s">
        <v>91</v>
      </c>
      <c r="AV216" s="13" t="s">
        <v>91</v>
      </c>
      <c r="AW216" s="13" t="s">
        <v>42</v>
      </c>
      <c r="AX216" s="13" t="s">
        <v>82</v>
      </c>
      <c r="AY216" s="254" t="s">
        <v>280</v>
      </c>
    </row>
    <row r="217" s="13" customFormat="1">
      <c r="A217" s="13"/>
      <c r="B217" s="243"/>
      <c r="C217" s="244"/>
      <c r="D217" s="245" t="s">
        <v>288</v>
      </c>
      <c r="E217" s="246" t="s">
        <v>44</v>
      </c>
      <c r="F217" s="247" t="s">
        <v>2373</v>
      </c>
      <c r="G217" s="244"/>
      <c r="H217" s="248">
        <v>25.899999999999999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288</v>
      </c>
      <c r="AU217" s="254" t="s">
        <v>91</v>
      </c>
      <c r="AV217" s="13" t="s">
        <v>91</v>
      </c>
      <c r="AW217" s="13" t="s">
        <v>42</v>
      </c>
      <c r="AX217" s="13" t="s">
        <v>82</v>
      </c>
      <c r="AY217" s="254" t="s">
        <v>280</v>
      </c>
    </row>
    <row r="218" s="13" customFormat="1">
      <c r="A218" s="13"/>
      <c r="B218" s="243"/>
      <c r="C218" s="244"/>
      <c r="D218" s="245" t="s">
        <v>288</v>
      </c>
      <c r="E218" s="246" t="s">
        <v>44</v>
      </c>
      <c r="F218" s="247" t="s">
        <v>2324</v>
      </c>
      <c r="G218" s="244"/>
      <c r="H218" s="248">
        <v>12.6</v>
      </c>
      <c r="I218" s="249"/>
      <c r="J218" s="244"/>
      <c r="K218" s="244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288</v>
      </c>
      <c r="AU218" s="254" t="s">
        <v>91</v>
      </c>
      <c r="AV218" s="13" t="s">
        <v>91</v>
      </c>
      <c r="AW218" s="13" t="s">
        <v>42</v>
      </c>
      <c r="AX218" s="13" t="s">
        <v>82</v>
      </c>
      <c r="AY218" s="254" t="s">
        <v>280</v>
      </c>
    </row>
    <row r="219" s="14" customFormat="1">
      <c r="A219" s="14"/>
      <c r="B219" s="255"/>
      <c r="C219" s="256"/>
      <c r="D219" s="245" t="s">
        <v>288</v>
      </c>
      <c r="E219" s="257" t="s">
        <v>44</v>
      </c>
      <c r="F219" s="258" t="s">
        <v>292</v>
      </c>
      <c r="G219" s="256"/>
      <c r="H219" s="259">
        <v>66.899999999999991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288</v>
      </c>
      <c r="AU219" s="265" t="s">
        <v>91</v>
      </c>
      <c r="AV219" s="14" t="s">
        <v>286</v>
      </c>
      <c r="AW219" s="14" t="s">
        <v>42</v>
      </c>
      <c r="AX219" s="14" t="s">
        <v>89</v>
      </c>
      <c r="AY219" s="265" t="s">
        <v>280</v>
      </c>
    </row>
    <row r="220" s="2" customFormat="1" ht="24" customHeight="1">
      <c r="A220" s="41"/>
      <c r="B220" s="42"/>
      <c r="C220" s="230" t="s">
        <v>478</v>
      </c>
      <c r="D220" s="230" t="s">
        <v>282</v>
      </c>
      <c r="E220" s="231" t="s">
        <v>2374</v>
      </c>
      <c r="F220" s="232" t="s">
        <v>2375</v>
      </c>
      <c r="G220" s="233" t="s">
        <v>201</v>
      </c>
      <c r="H220" s="234">
        <v>34</v>
      </c>
      <c r="I220" s="235"/>
      <c r="J220" s="236">
        <f>ROUND(I220*H220,2)</f>
        <v>0</v>
      </c>
      <c r="K220" s="232" t="s">
        <v>285</v>
      </c>
      <c r="L220" s="47"/>
      <c r="M220" s="237" t="s">
        <v>44</v>
      </c>
      <c r="N220" s="238" t="s">
        <v>53</v>
      </c>
      <c r="O220" s="87"/>
      <c r="P220" s="239">
        <f>O220*H220</f>
        <v>0</v>
      </c>
      <c r="Q220" s="239">
        <v>0.0045199999999999997</v>
      </c>
      <c r="R220" s="239">
        <f>Q220*H220</f>
        <v>0.15367999999999998</v>
      </c>
      <c r="S220" s="239">
        <v>0</v>
      </c>
      <c r="T220" s="240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41" t="s">
        <v>374</v>
      </c>
      <c r="AT220" s="241" t="s">
        <v>282</v>
      </c>
      <c r="AU220" s="241" t="s">
        <v>91</v>
      </c>
      <c r="AY220" s="19" t="s">
        <v>280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9" t="s">
        <v>89</v>
      </c>
      <c r="BK220" s="242">
        <f>ROUND(I220*H220,2)</f>
        <v>0</v>
      </c>
      <c r="BL220" s="19" t="s">
        <v>374</v>
      </c>
      <c r="BM220" s="241" t="s">
        <v>2376</v>
      </c>
    </row>
    <row r="221" s="13" customFormat="1">
      <c r="A221" s="13"/>
      <c r="B221" s="243"/>
      <c r="C221" s="244"/>
      <c r="D221" s="245" t="s">
        <v>288</v>
      </c>
      <c r="E221" s="246" t="s">
        <v>44</v>
      </c>
      <c r="F221" s="247" t="s">
        <v>2324</v>
      </c>
      <c r="G221" s="244"/>
      <c r="H221" s="248">
        <v>12.6</v>
      </c>
      <c r="I221" s="249"/>
      <c r="J221" s="244"/>
      <c r="K221" s="244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288</v>
      </c>
      <c r="AU221" s="254" t="s">
        <v>91</v>
      </c>
      <c r="AV221" s="13" t="s">
        <v>91</v>
      </c>
      <c r="AW221" s="13" t="s">
        <v>42</v>
      </c>
      <c r="AX221" s="13" t="s">
        <v>82</v>
      </c>
      <c r="AY221" s="254" t="s">
        <v>280</v>
      </c>
    </row>
    <row r="222" s="13" customFormat="1">
      <c r="A222" s="13"/>
      <c r="B222" s="243"/>
      <c r="C222" s="244"/>
      <c r="D222" s="245" t="s">
        <v>288</v>
      </c>
      <c r="E222" s="246" t="s">
        <v>44</v>
      </c>
      <c r="F222" s="247" t="s">
        <v>2325</v>
      </c>
      <c r="G222" s="244"/>
      <c r="H222" s="248">
        <v>8.8000000000000007</v>
      </c>
      <c r="I222" s="249"/>
      <c r="J222" s="244"/>
      <c r="K222" s="244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288</v>
      </c>
      <c r="AU222" s="254" t="s">
        <v>91</v>
      </c>
      <c r="AV222" s="13" t="s">
        <v>91</v>
      </c>
      <c r="AW222" s="13" t="s">
        <v>42</v>
      </c>
      <c r="AX222" s="13" t="s">
        <v>82</v>
      </c>
      <c r="AY222" s="254" t="s">
        <v>280</v>
      </c>
    </row>
    <row r="223" s="13" customFormat="1">
      <c r="A223" s="13"/>
      <c r="B223" s="243"/>
      <c r="C223" s="244"/>
      <c r="D223" s="245" t="s">
        <v>288</v>
      </c>
      <c r="E223" s="246" t="s">
        <v>44</v>
      </c>
      <c r="F223" s="247" t="s">
        <v>2326</v>
      </c>
      <c r="G223" s="244"/>
      <c r="H223" s="248">
        <v>12.6</v>
      </c>
      <c r="I223" s="249"/>
      <c r="J223" s="244"/>
      <c r="K223" s="244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288</v>
      </c>
      <c r="AU223" s="254" t="s">
        <v>91</v>
      </c>
      <c r="AV223" s="13" t="s">
        <v>91</v>
      </c>
      <c r="AW223" s="13" t="s">
        <v>42</v>
      </c>
      <c r="AX223" s="13" t="s">
        <v>82</v>
      </c>
      <c r="AY223" s="254" t="s">
        <v>280</v>
      </c>
    </row>
    <row r="224" s="14" customFormat="1">
      <c r="A224" s="14"/>
      <c r="B224" s="255"/>
      <c r="C224" s="256"/>
      <c r="D224" s="245" t="s">
        <v>288</v>
      </c>
      <c r="E224" s="257" t="s">
        <v>44</v>
      </c>
      <c r="F224" s="258" t="s">
        <v>292</v>
      </c>
      <c r="G224" s="256"/>
      <c r="H224" s="259">
        <v>34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5" t="s">
        <v>288</v>
      </c>
      <c r="AU224" s="265" t="s">
        <v>91</v>
      </c>
      <c r="AV224" s="14" t="s">
        <v>286</v>
      </c>
      <c r="AW224" s="14" t="s">
        <v>42</v>
      </c>
      <c r="AX224" s="14" t="s">
        <v>89</v>
      </c>
      <c r="AY224" s="265" t="s">
        <v>280</v>
      </c>
    </row>
    <row r="225" s="2" customFormat="1" ht="36" customHeight="1">
      <c r="A225" s="41"/>
      <c r="B225" s="42"/>
      <c r="C225" s="230" t="s">
        <v>484</v>
      </c>
      <c r="D225" s="230" t="s">
        <v>282</v>
      </c>
      <c r="E225" s="231" t="s">
        <v>761</v>
      </c>
      <c r="F225" s="232" t="s">
        <v>762</v>
      </c>
      <c r="G225" s="233" t="s">
        <v>763</v>
      </c>
      <c r="H225" s="300"/>
      <c r="I225" s="235"/>
      <c r="J225" s="236">
        <f>ROUND(I225*H225,2)</f>
        <v>0</v>
      </c>
      <c r="K225" s="232" t="s">
        <v>285</v>
      </c>
      <c r="L225" s="47"/>
      <c r="M225" s="237" t="s">
        <v>44</v>
      </c>
      <c r="N225" s="238" t="s">
        <v>53</v>
      </c>
      <c r="O225" s="87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41" t="s">
        <v>374</v>
      </c>
      <c r="AT225" s="241" t="s">
        <v>282</v>
      </c>
      <c r="AU225" s="241" t="s">
        <v>91</v>
      </c>
      <c r="AY225" s="19" t="s">
        <v>280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9" t="s">
        <v>89</v>
      </c>
      <c r="BK225" s="242">
        <f>ROUND(I225*H225,2)</f>
        <v>0</v>
      </c>
      <c r="BL225" s="19" t="s">
        <v>374</v>
      </c>
      <c r="BM225" s="241" t="s">
        <v>2377</v>
      </c>
    </row>
    <row r="226" s="12" customFormat="1" ht="22.8" customHeight="1">
      <c r="A226" s="12"/>
      <c r="B226" s="214"/>
      <c r="C226" s="215"/>
      <c r="D226" s="216" t="s">
        <v>81</v>
      </c>
      <c r="E226" s="228" t="s">
        <v>1107</v>
      </c>
      <c r="F226" s="228" t="s">
        <v>1108</v>
      </c>
      <c r="G226" s="215"/>
      <c r="H226" s="215"/>
      <c r="I226" s="218"/>
      <c r="J226" s="229">
        <f>BK226</f>
        <v>0</v>
      </c>
      <c r="K226" s="215"/>
      <c r="L226" s="220"/>
      <c r="M226" s="221"/>
      <c r="N226" s="222"/>
      <c r="O226" s="222"/>
      <c r="P226" s="223">
        <f>SUM(P227:P241)</f>
        <v>0</v>
      </c>
      <c r="Q226" s="222"/>
      <c r="R226" s="223">
        <f>SUM(R227:R241)</f>
        <v>0.20950000000000002</v>
      </c>
      <c r="S226" s="222"/>
      <c r="T226" s="224">
        <f>SUM(T227:T241)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5" t="s">
        <v>91</v>
      </c>
      <c r="AT226" s="226" t="s">
        <v>81</v>
      </c>
      <c r="AU226" s="226" t="s">
        <v>89</v>
      </c>
      <c r="AY226" s="225" t="s">
        <v>280</v>
      </c>
      <c r="BK226" s="227">
        <f>SUM(BK227:BK241)</f>
        <v>0</v>
      </c>
    </row>
    <row r="227" s="2" customFormat="1" ht="36" customHeight="1">
      <c r="A227" s="41"/>
      <c r="B227" s="42"/>
      <c r="C227" s="230" t="s">
        <v>489</v>
      </c>
      <c r="D227" s="230" t="s">
        <v>282</v>
      </c>
      <c r="E227" s="231" t="s">
        <v>2211</v>
      </c>
      <c r="F227" s="232" t="s">
        <v>2212</v>
      </c>
      <c r="G227" s="233" t="s">
        <v>201</v>
      </c>
      <c r="H227" s="234">
        <v>7.9039999999999999</v>
      </c>
      <c r="I227" s="235"/>
      <c r="J227" s="236">
        <f>ROUND(I227*H227,2)</f>
        <v>0</v>
      </c>
      <c r="K227" s="232" t="s">
        <v>285</v>
      </c>
      <c r="L227" s="47"/>
      <c r="M227" s="237" t="s">
        <v>44</v>
      </c>
      <c r="N227" s="238" t="s">
        <v>53</v>
      </c>
      <c r="O227" s="87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41" t="s">
        <v>374</v>
      </c>
      <c r="AT227" s="241" t="s">
        <v>282</v>
      </c>
      <c r="AU227" s="241" t="s">
        <v>91</v>
      </c>
      <c r="AY227" s="19" t="s">
        <v>280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9" t="s">
        <v>89</v>
      </c>
      <c r="BK227" s="242">
        <f>ROUND(I227*H227,2)</f>
        <v>0</v>
      </c>
      <c r="BL227" s="19" t="s">
        <v>374</v>
      </c>
      <c r="BM227" s="241" t="s">
        <v>2378</v>
      </c>
    </row>
    <row r="228" s="13" customFormat="1">
      <c r="A228" s="13"/>
      <c r="B228" s="243"/>
      <c r="C228" s="244"/>
      <c r="D228" s="245" t="s">
        <v>288</v>
      </c>
      <c r="E228" s="246" t="s">
        <v>44</v>
      </c>
      <c r="F228" s="247" t="s">
        <v>2379</v>
      </c>
      <c r="G228" s="244"/>
      <c r="H228" s="248">
        <v>4.2560000000000002</v>
      </c>
      <c r="I228" s="249"/>
      <c r="J228" s="244"/>
      <c r="K228" s="244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288</v>
      </c>
      <c r="AU228" s="254" t="s">
        <v>91</v>
      </c>
      <c r="AV228" s="13" t="s">
        <v>91</v>
      </c>
      <c r="AW228" s="13" t="s">
        <v>42</v>
      </c>
      <c r="AX228" s="13" t="s">
        <v>82</v>
      </c>
      <c r="AY228" s="254" t="s">
        <v>280</v>
      </c>
    </row>
    <row r="229" s="13" customFormat="1">
      <c r="A229" s="13"/>
      <c r="B229" s="243"/>
      <c r="C229" s="244"/>
      <c r="D229" s="245" t="s">
        <v>288</v>
      </c>
      <c r="E229" s="246" t="s">
        <v>44</v>
      </c>
      <c r="F229" s="247" t="s">
        <v>2380</v>
      </c>
      <c r="G229" s="244"/>
      <c r="H229" s="248">
        <v>3.6480000000000001</v>
      </c>
      <c r="I229" s="249"/>
      <c r="J229" s="244"/>
      <c r="K229" s="244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288</v>
      </c>
      <c r="AU229" s="254" t="s">
        <v>91</v>
      </c>
      <c r="AV229" s="13" t="s">
        <v>91</v>
      </c>
      <c r="AW229" s="13" t="s">
        <v>42</v>
      </c>
      <c r="AX229" s="13" t="s">
        <v>82</v>
      </c>
      <c r="AY229" s="254" t="s">
        <v>280</v>
      </c>
    </row>
    <row r="230" s="14" customFormat="1">
      <c r="A230" s="14"/>
      <c r="B230" s="255"/>
      <c r="C230" s="256"/>
      <c r="D230" s="245" t="s">
        <v>288</v>
      </c>
      <c r="E230" s="257" t="s">
        <v>44</v>
      </c>
      <c r="F230" s="258" t="s">
        <v>292</v>
      </c>
      <c r="G230" s="256"/>
      <c r="H230" s="259">
        <v>7.9039999999999999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288</v>
      </c>
      <c r="AU230" s="265" t="s">
        <v>91</v>
      </c>
      <c r="AV230" s="14" t="s">
        <v>286</v>
      </c>
      <c r="AW230" s="14" t="s">
        <v>42</v>
      </c>
      <c r="AX230" s="14" t="s">
        <v>89</v>
      </c>
      <c r="AY230" s="265" t="s">
        <v>280</v>
      </c>
    </row>
    <row r="231" s="2" customFormat="1" ht="24" customHeight="1">
      <c r="A231" s="41"/>
      <c r="B231" s="42"/>
      <c r="C231" s="266" t="s">
        <v>493</v>
      </c>
      <c r="D231" s="266" t="s">
        <v>329</v>
      </c>
      <c r="E231" s="267" t="s">
        <v>2215</v>
      </c>
      <c r="F231" s="268" t="s">
        <v>2216</v>
      </c>
      <c r="G231" s="269" t="s">
        <v>235</v>
      </c>
      <c r="H231" s="270">
        <v>0.39500000000000002</v>
      </c>
      <c r="I231" s="271"/>
      <c r="J231" s="272">
        <f>ROUND(I231*H231,2)</f>
        <v>0</v>
      </c>
      <c r="K231" s="268" t="s">
        <v>44</v>
      </c>
      <c r="L231" s="273"/>
      <c r="M231" s="274" t="s">
        <v>44</v>
      </c>
      <c r="N231" s="275" t="s">
        <v>53</v>
      </c>
      <c r="O231" s="87"/>
      <c r="P231" s="239">
        <f>O231*H231</f>
        <v>0</v>
      </c>
      <c r="Q231" s="239">
        <v>0.5</v>
      </c>
      <c r="R231" s="239">
        <f>Q231*H231</f>
        <v>0.19750000000000001</v>
      </c>
      <c r="S231" s="239">
        <v>0</v>
      </c>
      <c r="T231" s="240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41" t="s">
        <v>455</v>
      </c>
      <c r="AT231" s="241" t="s">
        <v>329</v>
      </c>
      <c r="AU231" s="241" t="s">
        <v>91</v>
      </c>
      <c r="AY231" s="19" t="s">
        <v>280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9" t="s">
        <v>89</v>
      </c>
      <c r="BK231" s="242">
        <f>ROUND(I231*H231,2)</f>
        <v>0</v>
      </c>
      <c r="BL231" s="19" t="s">
        <v>374</v>
      </c>
      <c r="BM231" s="241" t="s">
        <v>2381</v>
      </c>
    </row>
    <row r="232" s="13" customFormat="1">
      <c r="A232" s="13"/>
      <c r="B232" s="243"/>
      <c r="C232" s="244"/>
      <c r="D232" s="245" t="s">
        <v>288</v>
      </c>
      <c r="E232" s="246" t="s">
        <v>44</v>
      </c>
      <c r="F232" s="247" t="s">
        <v>2382</v>
      </c>
      <c r="G232" s="244"/>
      <c r="H232" s="248">
        <v>0.213</v>
      </c>
      <c r="I232" s="249"/>
      <c r="J232" s="244"/>
      <c r="K232" s="244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288</v>
      </c>
      <c r="AU232" s="254" t="s">
        <v>91</v>
      </c>
      <c r="AV232" s="13" t="s">
        <v>91</v>
      </c>
      <c r="AW232" s="13" t="s">
        <v>42</v>
      </c>
      <c r="AX232" s="13" t="s">
        <v>82</v>
      </c>
      <c r="AY232" s="254" t="s">
        <v>280</v>
      </c>
    </row>
    <row r="233" s="13" customFormat="1">
      <c r="A233" s="13"/>
      <c r="B233" s="243"/>
      <c r="C233" s="244"/>
      <c r="D233" s="245" t="s">
        <v>288</v>
      </c>
      <c r="E233" s="246" t="s">
        <v>44</v>
      </c>
      <c r="F233" s="247" t="s">
        <v>2383</v>
      </c>
      <c r="G233" s="244"/>
      <c r="H233" s="248">
        <v>0.182</v>
      </c>
      <c r="I233" s="249"/>
      <c r="J233" s="244"/>
      <c r="K233" s="244"/>
      <c r="L233" s="250"/>
      <c r="M233" s="251"/>
      <c r="N233" s="252"/>
      <c r="O233" s="252"/>
      <c r="P233" s="252"/>
      <c r="Q233" s="252"/>
      <c r="R233" s="252"/>
      <c r="S233" s="252"/>
      <c r="T233" s="25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4" t="s">
        <v>288</v>
      </c>
      <c r="AU233" s="254" t="s">
        <v>91</v>
      </c>
      <c r="AV233" s="13" t="s">
        <v>91</v>
      </c>
      <c r="AW233" s="13" t="s">
        <v>42</v>
      </c>
      <c r="AX233" s="13" t="s">
        <v>82</v>
      </c>
      <c r="AY233" s="254" t="s">
        <v>280</v>
      </c>
    </row>
    <row r="234" s="14" customFormat="1">
      <c r="A234" s="14"/>
      <c r="B234" s="255"/>
      <c r="C234" s="256"/>
      <c r="D234" s="245" t="s">
        <v>288</v>
      </c>
      <c r="E234" s="257" t="s">
        <v>44</v>
      </c>
      <c r="F234" s="258" t="s">
        <v>292</v>
      </c>
      <c r="G234" s="256"/>
      <c r="H234" s="259">
        <v>0.39500000000000002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288</v>
      </c>
      <c r="AU234" s="265" t="s">
        <v>91</v>
      </c>
      <c r="AV234" s="14" t="s">
        <v>286</v>
      </c>
      <c r="AW234" s="14" t="s">
        <v>42</v>
      </c>
      <c r="AX234" s="14" t="s">
        <v>89</v>
      </c>
      <c r="AY234" s="265" t="s">
        <v>280</v>
      </c>
    </row>
    <row r="235" s="2" customFormat="1" ht="16.5" customHeight="1">
      <c r="A235" s="41"/>
      <c r="B235" s="42"/>
      <c r="C235" s="230" t="s">
        <v>497</v>
      </c>
      <c r="D235" s="230" t="s">
        <v>282</v>
      </c>
      <c r="E235" s="231" t="s">
        <v>2219</v>
      </c>
      <c r="F235" s="232" t="s">
        <v>2220</v>
      </c>
      <c r="G235" s="233" t="s">
        <v>218</v>
      </c>
      <c r="H235" s="234">
        <v>16</v>
      </c>
      <c r="I235" s="235"/>
      <c r="J235" s="236">
        <f>ROUND(I235*H235,2)</f>
        <v>0</v>
      </c>
      <c r="K235" s="232" t="s">
        <v>285</v>
      </c>
      <c r="L235" s="47"/>
      <c r="M235" s="237" t="s">
        <v>44</v>
      </c>
      <c r="N235" s="238" t="s">
        <v>53</v>
      </c>
      <c r="O235" s="87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41" t="s">
        <v>374</v>
      </c>
      <c r="AT235" s="241" t="s">
        <v>282</v>
      </c>
      <c r="AU235" s="241" t="s">
        <v>91</v>
      </c>
      <c r="AY235" s="19" t="s">
        <v>280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9" t="s">
        <v>89</v>
      </c>
      <c r="BK235" s="242">
        <f>ROUND(I235*H235,2)</f>
        <v>0</v>
      </c>
      <c r="BL235" s="19" t="s">
        <v>374</v>
      </c>
      <c r="BM235" s="241" t="s">
        <v>2384</v>
      </c>
    </row>
    <row r="236" s="13" customFormat="1">
      <c r="A236" s="13"/>
      <c r="B236" s="243"/>
      <c r="C236" s="244"/>
      <c r="D236" s="245" t="s">
        <v>288</v>
      </c>
      <c r="E236" s="246" t="s">
        <v>44</v>
      </c>
      <c r="F236" s="247" t="s">
        <v>2385</v>
      </c>
      <c r="G236" s="244"/>
      <c r="H236" s="248">
        <v>8</v>
      </c>
      <c r="I236" s="249"/>
      <c r="J236" s="244"/>
      <c r="K236" s="244"/>
      <c r="L236" s="250"/>
      <c r="M236" s="251"/>
      <c r="N236" s="252"/>
      <c r="O236" s="252"/>
      <c r="P236" s="252"/>
      <c r="Q236" s="252"/>
      <c r="R236" s="252"/>
      <c r="S236" s="252"/>
      <c r="T236" s="25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4" t="s">
        <v>288</v>
      </c>
      <c r="AU236" s="254" t="s">
        <v>91</v>
      </c>
      <c r="AV236" s="13" t="s">
        <v>91</v>
      </c>
      <c r="AW236" s="13" t="s">
        <v>42</v>
      </c>
      <c r="AX236" s="13" t="s">
        <v>82</v>
      </c>
      <c r="AY236" s="254" t="s">
        <v>280</v>
      </c>
    </row>
    <row r="237" s="13" customFormat="1">
      <c r="A237" s="13"/>
      <c r="B237" s="243"/>
      <c r="C237" s="244"/>
      <c r="D237" s="245" t="s">
        <v>288</v>
      </c>
      <c r="E237" s="246" t="s">
        <v>44</v>
      </c>
      <c r="F237" s="247" t="s">
        <v>2386</v>
      </c>
      <c r="G237" s="244"/>
      <c r="H237" s="248">
        <v>8</v>
      </c>
      <c r="I237" s="249"/>
      <c r="J237" s="244"/>
      <c r="K237" s="244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288</v>
      </c>
      <c r="AU237" s="254" t="s">
        <v>91</v>
      </c>
      <c r="AV237" s="13" t="s">
        <v>91</v>
      </c>
      <c r="AW237" s="13" t="s">
        <v>42</v>
      </c>
      <c r="AX237" s="13" t="s">
        <v>82</v>
      </c>
      <c r="AY237" s="254" t="s">
        <v>280</v>
      </c>
    </row>
    <row r="238" s="14" customFormat="1">
      <c r="A238" s="14"/>
      <c r="B238" s="255"/>
      <c r="C238" s="256"/>
      <c r="D238" s="245" t="s">
        <v>288</v>
      </c>
      <c r="E238" s="257" t="s">
        <v>44</v>
      </c>
      <c r="F238" s="258" t="s">
        <v>292</v>
      </c>
      <c r="G238" s="256"/>
      <c r="H238" s="259">
        <v>16</v>
      </c>
      <c r="I238" s="260"/>
      <c r="J238" s="256"/>
      <c r="K238" s="256"/>
      <c r="L238" s="261"/>
      <c r="M238" s="262"/>
      <c r="N238" s="263"/>
      <c r="O238" s="263"/>
      <c r="P238" s="263"/>
      <c r="Q238" s="263"/>
      <c r="R238" s="263"/>
      <c r="S238" s="263"/>
      <c r="T238" s="26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5" t="s">
        <v>288</v>
      </c>
      <c r="AU238" s="265" t="s">
        <v>91</v>
      </c>
      <c r="AV238" s="14" t="s">
        <v>286</v>
      </c>
      <c r="AW238" s="14" t="s">
        <v>42</v>
      </c>
      <c r="AX238" s="14" t="s">
        <v>89</v>
      </c>
      <c r="AY238" s="265" t="s">
        <v>280</v>
      </c>
    </row>
    <row r="239" s="2" customFormat="1" ht="16.5" customHeight="1">
      <c r="A239" s="41"/>
      <c r="B239" s="42"/>
      <c r="C239" s="266" t="s">
        <v>501</v>
      </c>
      <c r="D239" s="266" t="s">
        <v>329</v>
      </c>
      <c r="E239" s="267" t="s">
        <v>2223</v>
      </c>
      <c r="F239" s="268" t="s">
        <v>2224</v>
      </c>
      <c r="G239" s="269" t="s">
        <v>235</v>
      </c>
      <c r="H239" s="270">
        <v>0.024</v>
      </c>
      <c r="I239" s="271"/>
      <c r="J239" s="272">
        <f>ROUND(I239*H239,2)</f>
        <v>0</v>
      </c>
      <c r="K239" s="268" t="s">
        <v>285</v>
      </c>
      <c r="L239" s="273"/>
      <c r="M239" s="274" t="s">
        <v>44</v>
      </c>
      <c r="N239" s="275" t="s">
        <v>53</v>
      </c>
      <c r="O239" s="87"/>
      <c r="P239" s="239">
        <f>O239*H239</f>
        <v>0</v>
      </c>
      <c r="Q239" s="239">
        <v>0.5</v>
      </c>
      <c r="R239" s="239">
        <f>Q239*H239</f>
        <v>0.012</v>
      </c>
      <c r="S239" s="239">
        <v>0</v>
      </c>
      <c r="T239" s="240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41" t="s">
        <v>455</v>
      </c>
      <c r="AT239" s="241" t="s">
        <v>329</v>
      </c>
      <c r="AU239" s="241" t="s">
        <v>91</v>
      </c>
      <c r="AY239" s="19" t="s">
        <v>280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9" t="s">
        <v>89</v>
      </c>
      <c r="BK239" s="242">
        <f>ROUND(I239*H239,2)</f>
        <v>0</v>
      </c>
      <c r="BL239" s="19" t="s">
        <v>374</v>
      </c>
      <c r="BM239" s="241" t="s">
        <v>2387</v>
      </c>
    </row>
    <row r="240" s="13" customFormat="1">
      <c r="A240" s="13"/>
      <c r="B240" s="243"/>
      <c r="C240" s="244"/>
      <c r="D240" s="245" t="s">
        <v>288</v>
      </c>
      <c r="E240" s="246" t="s">
        <v>44</v>
      </c>
      <c r="F240" s="247" t="s">
        <v>2388</v>
      </c>
      <c r="G240" s="244"/>
      <c r="H240" s="248">
        <v>0.024</v>
      </c>
      <c r="I240" s="249"/>
      <c r="J240" s="244"/>
      <c r="K240" s="244"/>
      <c r="L240" s="250"/>
      <c r="M240" s="251"/>
      <c r="N240" s="252"/>
      <c r="O240" s="252"/>
      <c r="P240" s="252"/>
      <c r="Q240" s="252"/>
      <c r="R240" s="252"/>
      <c r="S240" s="252"/>
      <c r="T240" s="25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4" t="s">
        <v>288</v>
      </c>
      <c r="AU240" s="254" t="s">
        <v>91</v>
      </c>
      <c r="AV240" s="13" t="s">
        <v>91</v>
      </c>
      <c r="AW240" s="13" t="s">
        <v>42</v>
      </c>
      <c r="AX240" s="13" t="s">
        <v>89</v>
      </c>
      <c r="AY240" s="254" t="s">
        <v>280</v>
      </c>
    </row>
    <row r="241" s="2" customFormat="1" ht="36" customHeight="1">
      <c r="A241" s="41"/>
      <c r="B241" s="42"/>
      <c r="C241" s="230" t="s">
        <v>508</v>
      </c>
      <c r="D241" s="230" t="s">
        <v>282</v>
      </c>
      <c r="E241" s="231" t="s">
        <v>1127</v>
      </c>
      <c r="F241" s="232" t="s">
        <v>1128</v>
      </c>
      <c r="G241" s="233" t="s">
        <v>763</v>
      </c>
      <c r="H241" s="300"/>
      <c r="I241" s="235"/>
      <c r="J241" s="236">
        <f>ROUND(I241*H241,2)</f>
        <v>0</v>
      </c>
      <c r="K241" s="232" t="s">
        <v>285</v>
      </c>
      <c r="L241" s="47"/>
      <c r="M241" s="237" t="s">
        <v>44</v>
      </c>
      <c r="N241" s="238" t="s">
        <v>53</v>
      </c>
      <c r="O241" s="87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41" t="s">
        <v>374</v>
      </c>
      <c r="AT241" s="241" t="s">
        <v>282</v>
      </c>
      <c r="AU241" s="241" t="s">
        <v>91</v>
      </c>
      <c r="AY241" s="19" t="s">
        <v>280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9" t="s">
        <v>89</v>
      </c>
      <c r="BK241" s="242">
        <f>ROUND(I241*H241,2)</f>
        <v>0</v>
      </c>
      <c r="BL241" s="19" t="s">
        <v>374</v>
      </c>
      <c r="BM241" s="241" t="s">
        <v>2389</v>
      </c>
    </row>
    <row r="242" s="12" customFormat="1" ht="22.8" customHeight="1">
      <c r="A242" s="12"/>
      <c r="B242" s="214"/>
      <c r="C242" s="215"/>
      <c r="D242" s="216" t="s">
        <v>81</v>
      </c>
      <c r="E242" s="228" t="s">
        <v>1130</v>
      </c>
      <c r="F242" s="228" t="s">
        <v>1131</v>
      </c>
      <c r="G242" s="215"/>
      <c r="H242" s="215"/>
      <c r="I242" s="218"/>
      <c r="J242" s="229">
        <f>BK242</f>
        <v>0</v>
      </c>
      <c r="K242" s="215"/>
      <c r="L242" s="220"/>
      <c r="M242" s="221"/>
      <c r="N242" s="222"/>
      <c r="O242" s="222"/>
      <c r="P242" s="223">
        <f>SUM(P243:P245)</f>
        <v>0</v>
      </c>
      <c r="Q242" s="222"/>
      <c r="R242" s="223">
        <f>SUM(R243:R245)</f>
        <v>6.9999999999999994E-05</v>
      </c>
      <c r="S242" s="222"/>
      <c r="T242" s="224">
        <f>SUM(T243:T245)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5" t="s">
        <v>91</v>
      </c>
      <c r="AT242" s="226" t="s">
        <v>81</v>
      </c>
      <c r="AU242" s="226" t="s">
        <v>89</v>
      </c>
      <c r="AY242" s="225" t="s">
        <v>280</v>
      </c>
      <c r="BK242" s="227">
        <f>SUM(BK243:BK245)</f>
        <v>0</v>
      </c>
    </row>
    <row r="243" s="2" customFormat="1" ht="16.5" customHeight="1">
      <c r="A243" s="41"/>
      <c r="B243" s="42"/>
      <c r="C243" s="230" t="s">
        <v>516</v>
      </c>
      <c r="D243" s="230" t="s">
        <v>282</v>
      </c>
      <c r="E243" s="231" t="s">
        <v>2390</v>
      </c>
      <c r="F243" s="232" t="s">
        <v>2391</v>
      </c>
      <c r="G243" s="233" t="s">
        <v>431</v>
      </c>
      <c r="H243" s="234">
        <v>1</v>
      </c>
      <c r="I243" s="235"/>
      <c r="J243" s="236">
        <f>ROUND(I243*H243,2)</f>
        <v>0</v>
      </c>
      <c r="K243" s="232" t="s">
        <v>44</v>
      </c>
      <c r="L243" s="47"/>
      <c r="M243" s="237" t="s">
        <v>44</v>
      </c>
      <c r="N243" s="238" t="s">
        <v>53</v>
      </c>
      <c r="O243" s="87"/>
      <c r="P243" s="239">
        <f>O243*H243</f>
        <v>0</v>
      </c>
      <c r="Q243" s="239">
        <v>6.9999999999999994E-05</v>
      </c>
      <c r="R243" s="239">
        <f>Q243*H243</f>
        <v>6.9999999999999994E-05</v>
      </c>
      <c r="S243" s="239">
        <v>0</v>
      </c>
      <c r="T243" s="240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41" t="s">
        <v>374</v>
      </c>
      <c r="AT243" s="241" t="s">
        <v>282</v>
      </c>
      <c r="AU243" s="241" t="s">
        <v>91</v>
      </c>
      <c r="AY243" s="19" t="s">
        <v>280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9" t="s">
        <v>89</v>
      </c>
      <c r="BK243" s="242">
        <f>ROUND(I243*H243,2)</f>
        <v>0</v>
      </c>
      <c r="BL243" s="19" t="s">
        <v>374</v>
      </c>
      <c r="BM243" s="241" t="s">
        <v>2392</v>
      </c>
    </row>
    <row r="244" s="2" customFormat="1">
      <c r="A244" s="41"/>
      <c r="B244" s="42"/>
      <c r="C244" s="43"/>
      <c r="D244" s="245" t="s">
        <v>360</v>
      </c>
      <c r="E244" s="43"/>
      <c r="F244" s="276" t="s">
        <v>2393</v>
      </c>
      <c r="G244" s="43"/>
      <c r="H244" s="43"/>
      <c r="I244" s="150"/>
      <c r="J244" s="43"/>
      <c r="K244" s="43"/>
      <c r="L244" s="47"/>
      <c r="M244" s="277"/>
      <c r="N244" s="278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360</v>
      </c>
      <c r="AU244" s="19" t="s">
        <v>91</v>
      </c>
    </row>
    <row r="245" s="2" customFormat="1" ht="36" customHeight="1">
      <c r="A245" s="41"/>
      <c r="B245" s="42"/>
      <c r="C245" s="230" t="s">
        <v>521</v>
      </c>
      <c r="D245" s="230" t="s">
        <v>282</v>
      </c>
      <c r="E245" s="231" t="s">
        <v>1194</v>
      </c>
      <c r="F245" s="232" t="s">
        <v>1195</v>
      </c>
      <c r="G245" s="233" t="s">
        <v>763</v>
      </c>
      <c r="H245" s="300"/>
      <c r="I245" s="235"/>
      <c r="J245" s="236">
        <f>ROUND(I245*H245,2)</f>
        <v>0</v>
      </c>
      <c r="K245" s="232" t="s">
        <v>285</v>
      </c>
      <c r="L245" s="47"/>
      <c r="M245" s="237" t="s">
        <v>44</v>
      </c>
      <c r="N245" s="238" t="s">
        <v>53</v>
      </c>
      <c r="O245" s="87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41" t="s">
        <v>374</v>
      </c>
      <c r="AT245" s="241" t="s">
        <v>282</v>
      </c>
      <c r="AU245" s="241" t="s">
        <v>91</v>
      </c>
      <c r="AY245" s="19" t="s">
        <v>280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9" t="s">
        <v>89</v>
      </c>
      <c r="BK245" s="242">
        <f>ROUND(I245*H245,2)</f>
        <v>0</v>
      </c>
      <c r="BL245" s="19" t="s">
        <v>374</v>
      </c>
      <c r="BM245" s="241" t="s">
        <v>2394</v>
      </c>
    </row>
    <row r="246" s="12" customFormat="1" ht="22.8" customHeight="1">
      <c r="A246" s="12"/>
      <c r="B246" s="214"/>
      <c r="C246" s="215"/>
      <c r="D246" s="216" t="s">
        <v>81</v>
      </c>
      <c r="E246" s="228" t="s">
        <v>2395</v>
      </c>
      <c r="F246" s="228" t="s">
        <v>2396</v>
      </c>
      <c r="G246" s="215"/>
      <c r="H246" s="215"/>
      <c r="I246" s="218"/>
      <c r="J246" s="229">
        <f>BK246</f>
        <v>0</v>
      </c>
      <c r="K246" s="215"/>
      <c r="L246" s="220"/>
      <c r="M246" s="221"/>
      <c r="N246" s="222"/>
      <c r="O246" s="222"/>
      <c r="P246" s="223">
        <f>SUM(P247:P256)</f>
        <v>0</v>
      </c>
      <c r="Q246" s="222"/>
      <c r="R246" s="223">
        <f>SUM(R247:R256)</f>
        <v>9.5498700000000021</v>
      </c>
      <c r="S246" s="222"/>
      <c r="T246" s="224">
        <f>SUM(T247:T256)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5" t="s">
        <v>91</v>
      </c>
      <c r="AT246" s="226" t="s">
        <v>81</v>
      </c>
      <c r="AU246" s="226" t="s">
        <v>89</v>
      </c>
      <c r="AY246" s="225" t="s">
        <v>280</v>
      </c>
      <c r="BK246" s="227">
        <f>SUM(BK247:BK256)</f>
        <v>0</v>
      </c>
    </row>
    <row r="247" s="2" customFormat="1" ht="48" customHeight="1">
      <c r="A247" s="41"/>
      <c r="B247" s="42"/>
      <c r="C247" s="230" t="s">
        <v>526</v>
      </c>
      <c r="D247" s="230" t="s">
        <v>282</v>
      </c>
      <c r="E247" s="231" t="s">
        <v>2397</v>
      </c>
      <c r="F247" s="232" t="s">
        <v>2398</v>
      </c>
      <c r="G247" s="233" t="s">
        <v>201</v>
      </c>
      <c r="H247" s="234">
        <v>94.599999999999994</v>
      </c>
      <c r="I247" s="235"/>
      <c r="J247" s="236">
        <f>ROUND(I247*H247,2)</f>
        <v>0</v>
      </c>
      <c r="K247" s="232" t="s">
        <v>44</v>
      </c>
      <c r="L247" s="47"/>
      <c r="M247" s="237" t="s">
        <v>44</v>
      </c>
      <c r="N247" s="238" t="s">
        <v>53</v>
      </c>
      <c r="O247" s="87"/>
      <c r="P247" s="239">
        <f>O247*H247</f>
        <v>0</v>
      </c>
      <c r="Q247" s="239">
        <v>0.0077999999999999996</v>
      </c>
      <c r="R247" s="239">
        <f>Q247*H247</f>
        <v>0.73787999999999987</v>
      </c>
      <c r="S247" s="239">
        <v>0</v>
      </c>
      <c r="T247" s="240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41" t="s">
        <v>374</v>
      </c>
      <c r="AT247" s="241" t="s">
        <v>282</v>
      </c>
      <c r="AU247" s="241" t="s">
        <v>91</v>
      </c>
      <c r="AY247" s="19" t="s">
        <v>280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9" t="s">
        <v>89</v>
      </c>
      <c r="BK247" s="242">
        <f>ROUND(I247*H247,2)</f>
        <v>0</v>
      </c>
      <c r="BL247" s="19" t="s">
        <v>374</v>
      </c>
      <c r="BM247" s="241" t="s">
        <v>2399</v>
      </c>
    </row>
    <row r="248" s="13" customFormat="1">
      <c r="A248" s="13"/>
      <c r="B248" s="243"/>
      <c r="C248" s="244"/>
      <c r="D248" s="245" t="s">
        <v>288</v>
      </c>
      <c r="E248" s="246" t="s">
        <v>44</v>
      </c>
      <c r="F248" s="247" t="s">
        <v>2372</v>
      </c>
      <c r="G248" s="244"/>
      <c r="H248" s="248">
        <v>28.399999999999999</v>
      </c>
      <c r="I248" s="249"/>
      <c r="J248" s="244"/>
      <c r="K248" s="244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91</v>
      </c>
      <c r="AV248" s="13" t="s">
        <v>91</v>
      </c>
      <c r="AW248" s="13" t="s">
        <v>42</v>
      </c>
      <c r="AX248" s="13" t="s">
        <v>82</v>
      </c>
      <c r="AY248" s="254" t="s">
        <v>280</v>
      </c>
    </row>
    <row r="249" s="13" customFormat="1">
      <c r="A249" s="13"/>
      <c r="B249" s="243"/>
      <c r="C249" s="244"/>
      <c r="D249" s="245" t="s">
        <v>288</v>
      </c>
      <c r="E249" s="246" t="s">
        <v>44</v>
      </c>
      <c r="F249" s="247" t="s">
        <v>2373</v>
      </c>
      <c r="G249" s="244"/>
      <c r="H249" s="248">
        <v>25.899999999999999</v>
      </c>
      <c r="I249" s="249"/>
      <c r="J249" s="244"/>
      <c r="K249" s="244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288</v>
      </c>
      <c r="AU249" s="254" t="s">
        <v>91</v>
      </c>
      <c r="AV249" s="13" t="s">
        <v>91</v>
      </c>
      <c r="AW249" s="13" t="s">
        <v>42</v>
      </c>
      <c r="AX249" s="13" t="s">
        <v>82</v>
      </c>
      <c r="AY249" s="254" t="s">
        <v>280</v>
      </c>
    </row>
    <row r="250" s="13" customFormat="1">
      <c r="A250" s="13"/>
      <c r="B250" s="243"/>
      <c r="C250" s="244"/>
      <c r="D250" s="245" t="s">
        <v>288</v>
      </c>
      <c r="E250" s="246" t="s">
        <v>44</v>
      </c>
      <c r="F250" s="247" t="s">
        <v>2400</v>
      </c>
      <c r="G250" s="244"/>
      <c r="H250" s="248">
        <v>18.899999999999999</v>
      </c>
      <c r="I250" s="249"/>
      <c r="J250" s="244"/>
      <c r="K250" s="244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288</v>
      </c>
      <c r="AU250" s="254" t="s">
        <v>91</v>
      </c>
      <c r="AV250" s="13" t="s">
        <v>91</v>
      </c>
      <c r="AW250" s="13" t="s">
        <v>42</v>
      </c>
      <c r="AX250" s="13" t="s">
        <v>82</v>
      </c>
      <c r="AY250" s="254" t="s">
        <v>280</v>
      </c>
    </row>
    <row r="251" s="13" customFormat="1">
      <c r="A251" s="13"/>
      <c r="B251" s="243"/>
      <c r="C251" s="244"/>
      <c r="D251" s="245" t="s">
        <v>288</v>
      </c>
      <c r="E251" s="246" t="s">
        <v>44</v>
      </c>
      <c r="F251" s="247" t="s">
        <v>2325</v>
      </c>
      <c r="G251" s="244"/>
      <c r="H251" s="248">
        <v>8.8000000000000007</v>
      </c>
      <c r="I251" s="249"/>
      <c r="J251" s="244"/>
      <c r="K251" s="244"/>
      <c r="L251" s="250"/>
      <c r="M251" s="251"/>
      <c r="N251" s="252"/>
      <c r="O251" s="252"/>
      <c r="P251" s="252"/>
      <c r="Q251" s="252"/>
      <c r="R251" s="252"/>
      <c r="S251" s="252"/>
      <c r="T251" s="25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4" t="s">
        <v>288</v>
      </c>
      <c r="AU251" s="254" t="s">
        <v>91</v>
      </c>
      <c r="AV251" s="13" t="s">
        <v>91</v>
      </c>
      <c r="AW251" s="13" t="s">
        <v>42</v>
      </c>
      <c r="AX251" s="13" t="s">
        <v>82</v>
      </c>
      <c r="AY251" s="254" t="s">
        <v>280</v>
      </c>
    </row>
    <row r="252" s="13" customFormat="1">
      <c r="A252" s="13"/>
      <c r="B252" s="243"/>
      <c r="C252" s="244"/>
      <c r="D252" s="245" t="s">
        <v>288</v>
      </c>
      <c r="E252" s="246" t="s">
        <v>44</v>
      </c>
      <c r="F252" s="247" t="s">
        <v>2326</v>
      </c>
      <c r="G252" s="244"/>
      <c r="H252" s="248">
        <v>12.6</v>
      </c>
      <c r="I252" s="249"/>
      <c r="J252" s="244"/>
      <c r="K252" s="244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288</v>
      </c>
      <c r="AU252" s="254" t="s">
        <v>91</v>
      </c>
      <c r="AV252" s="13" t="s">
        <v>91</v>
      </c>
      <c r="AW252" s="13" t="s">
        <v>42</v>
      </c>
      <c r="AX252" s="13" t="s">
        <v>82</v>
      </c>
      <c r="AY252" s="254" t="s">
        <v>280</v>
      </c>
    </row>
    <row r="253" s="14" customFormat="1">
      <c r="A253" s="14"/>
      <c r="B253" s="255"/>
      <c r="C253" s="256"/>
      <c r="D253" s="245" t="s">
        <v>288</v>
      </c>
      <c r="E253" s="257" t="s">
        <v>44</v>
      </c>
      <c r="F253" s="258" t="s">
        <v>292</v>
      </c>
      <c r="G253" s="256"/>
      <c r="H253" s="259">
        <v>94.59999999999998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288</v>
      </c>
      <c r="AU253" s="265" t="s">
        <v>91</v>
      </c>
      <c r="AV253" s="14" t="s">
        <v>286</v>
      </c>
      <c r="AW253" s="14" t="s">
        <v>42</v>
      </c>
      <c r="AX253" s="14" t="s">
        <v>89</v>
      </c>
      <c r="AY253" s="265" t="s">
        <v>280</v>
      </c>
    </row>
    <row r="254" s="2" customFormat="1" ht="16.5" customHeight="1">
      <c r="A254" s="41"/>
      <c r="B254" s="42"/>
      <c r="C254" s="266" t="s">
        <v>531</v>
      </c>
      <c r="D254" s="266" t="s">
        <v>329</v>
      </c>
      <c r="E254" s="267" t="s">
        <v>2401</v>
      </c>
      <c r="F254" s="268" t="s">
        <v>2402</v>
      </c>
      <c r="G254" s="269" t="s">
        <v>201</v>
      </c>
      <c r="H254" s="270">
        <v>108.79000000000001</v>
      </c>
      <c r="I254" s="271"/>
      <c r="J254" s="272">
        <f>ROUND(I254*H254,2)</f>
        <v>0</v>
      </c>
      <c r="K254" s="268" t="s">
        <v>44</v>
      </c>
      <c r="L254" s="273"/>
      <c r="M254" s="274" t="s">
        <v>44</v>
      </c>
      <c r="N254" s="275" t="s">
        <v>53</v>
      </c>
      <c r="O254" s="87"/>
      <c r="P254" s="239">
        <f>O254*H254</f>
        <v>0</v>
      </c>
      <c r="Q254" s="239">
        <v>0.081000000000000003</v>
      </c>
      <c r="R254" s="239">
        <f>Q254*H254</f>
        <v>8.8119900000000015</v>
      </c>
      <c r="S254" s="239">
        <v>0</v>
      </c>
      <c r="T254" s="240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41" t="s">
        <v>455</v>
      </c>
      <c r="AT254" s="241" t="s">
        <v>329</v>
      </c>
      <c r="AU254" s="241" t="s">
        <v>91</v>
      </c>
      <c r="AY254" s="19" t="s">
        <v>280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9" t="s">
        <v>89</v>
      </c>
      <c r="BK254" s="242">
        <f>ROUND(I254*H254,2)</f>
        <v>0</v>
      </c>
      <c r="BL254" s="19" t="s">
        <v>374</v>
      </c>
      <c r="BM254" s="241" t="s">
        <v>2403</v>
      </c>
    </row>
    <row r="255" s="13" customFormat="1">
      <c r="A255" s="13"/>
      <c r="B255" s="243"/>
      <c r="C255" s="244"/>
      <c r="D255" s="245" t="s">
        <v>288</v>
      </c>
      <c r="E255" s="244"/>
      <c r="F255" s="247" t="s">
        <v>2404</v>
      </c>
      <c r="G255" s="244"/>
      <c r="H255" s="248">
        <v>108.79000000000001</v>
      </c>
      <c r="I255" s="249"/>
      <c r="J255" s="244"/>
      <c r="K255" s="244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288</v>
      </c>
      <c r="AU255" s="254" t="s">
        <v>91</v>
      </c>
      <c r="AV255" s="13" t="s">
        <v>91</v>
      </c>
      <c r="AW255" s="13" t="s">
        <v>4</v>
      </c>
      <c r="AX255" s="13" t="s">
        <v>89</v>
      </c>
      <c r="AY255" s="254" t="s">
        <v>280</v>
      </c>
    </row>
    <row r="256" s="2" customFormat="1" ht="36" customHeight="1">
      <c r="A256" s="41"/>
      <c r="B256" s="42"/>
      <c r="C256" s="230" t="s">
        <v>536</v>
      </c>
      <c r="D256" s="230" t="s">
        <v>282</v>
      </c>
      <c r="E256" s="231" t="s">
        <v>2405</v>
      </c>
      <c r="F256" s="232" t="s">
        <v>2406</v>
      </c>
      <c r="G256" s="233" t="s">
        <v>763</v>
      </c>
      <c r="H256" s="300"/>
      <c r="I256" s="235"/>
      <c r="J256" s="236">
        <f>ROUND(I256*H256,2)</f>
        <v>0</v>
      </c>
      <c r="K256" s="232" t="s">
        <v>285</v>
      </c>
      <c r="L256" s="47"/>
      <c r="M256" s="237" t="s">
        <v>44</v>
      </c>
      <c r="N256" s="238" t="s">
        <v>53</v>
      </c>
      <c r="O256" s="87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41" t="s">
        <v>374</v>
      </c>
      <c r="AT256" s="241" t="s">
        <v>282</v>
      </c>
      <c r="AU256" s="241" t="s">
        <v>91</v>
      </c>
      <c r="AY256" s="19" t="s">
        <v>280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9" t="s">
        <v>89</v>
      </c>
      <c r="BK256" s="242">
        <f>ROUND(I256*H256,2)</f>
        <v>0</v>
      </c>
      <c r="BL256" s="19" t="s">
        <v>374</v>
      </c>
      <c r="BM256" s="241" t="s">
        <v>2407</v>
      </c>
    </row>
    <row r="257" s="12" customFormat="1" ht="22.8" customHeight="1">
      <c r="A257" s="12"/>
      <c r="B257" s="214"/>
      <c r="C257" s="215"/>
      <c r="D257" s="216" t="s">
        <v>81</v>
      </c>
      <c r="E257" s="228" t="s">
        <v>2228</v>
      </c>
      <c r="F257" s="228" t="s">
        <v>2229</v>
      </c>
      <c r="G257" s="215"/>
      <c r="H257" s="215"/>
      <c r="I257" s="218"/>
      <c r="J257" s="229">
        <f>BK257</f>
        <v>0</v>
      </c>
      <c r="K257" s="215"/>
      <c r="L257" s="220"/>
      <c r="M257" s="221"/>
      <c r="N257" s="222"/>
      <c r="O257" s="222"/>
      <c r="P257" s="223">
        <f>SUM(P258:P263)</f>
        <v>0</v>
      </c>
      <c r="Q257" s="222"/>
      <c r="R257" s="223">
        <f>SUM(R258:R263)</f>
        <v>0.011937920000000001</v>
      </c>
      <c r="S257" s="222"/>
      <c r="T257" s="224">
        <f>SUM(T258:T263)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5" t="s">
        <v>91</v>
      </c>
      <c r="AT257" s="226" t="s">
        <v>81</v>
      </c>
      <c r="AU257" s="226" t="s">
        <v>89</v>
      </c>
      <c r="AY257" s="225" t="s">
        <v>280</v>
      </c>
      <c r="BK257" s="227">
        <f>SUM(BK258:BK263)</f>
        <v>0</v>
      </c>
    </row>
    <row r="258" s="2" customFormat="1" ht="24" customHeight="1">
      <c r="A258" s="41"/>
      <c r="B258" s="42"/>
      <c r="C258" s="230" t="s">
        <v>541</v>
      </c>
      <c r="D258" s="230" t="s">
        <v>282</v>
      </c>
      <c r="E258" s="231" t="s">
        <v>2230</v>
      </c>
      <c r="F258" s="232" t="s">
        <v>2231</v>
      </c>
      <c r="G258" s="233" t="s">
        <v>201</v>
      </c>
      <c r="H258" s="234">
        <v>25.952000000000002</v>
      </c>
      <c r="I258" s="235"/>
      <c r="J258" s="236">
        <f>ROUND(I258*H258,2)</f>
        <v>0</v>
      </c>
      <c r="K258" s="232" t="s">
        <v>285</v>
      </c>
      <c r="L258" s="47"/>
      <c r="M258" s="237" t="s">
        <v>44</v>
      </c>
      <c r="N258" s="238" t="s">
        <v>53</v>
      </c>
      <c r="O258" s="87"/>
      <c r="P258" s="239">
        <f>O258*H258</f>
        <v>0</v>
      </c>
      <c r="Q258" s="239">
        <v>0.00017000000000000001</v>
      </c>
      <c r="R258" s="239">
        <f>Q258*H258</f>
        <v>0.0044118400000000002</v>
      </c>
      <c r="S258" s="239">
        <v>0</v>
      </c>
      <c r="T258" s="240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41" t="s">
        <v>374</v>
      </c>
      <c r="AT258" s="241" t="s">
        <v>282</v>
      </c>
      <c r="AU258" s="241" t="s">
        <v>91</v>
      </c>
      <c r="AY258" s="19" t="s">
        <v>280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9" t="s">
        <v>89</v>
      </c>
      <c r="BK258" s="242">
        <f>ROUND(I258*H258,2)</f>
        <v>0</v>
      </c>
      <c r="BL258" s="19" t="s">
        <v>374</v>
      </c>
      <c r="BM258" s="241" t="s">
        <v>2408</v>
      </c>
    </row>
    <row r="259" s="13" customFormat="1">
      <c r="A259" s="13"/>
      <c r="B259" s="243"/>
      <c r="C259" s="244"/>
      <c r="D259" s="245" t="s">
        <v>288</v>
      </c>
      <c r="E259" s="246" t="s">
        <v>44</v>
      </c>
      <c r="F259" s="247" t="s">
        <v>2409</v>
      </c>
      <c r="G259" s="244"/>
      <c r="H259" s="248">
        <v>10.904</v>
      </c>
      <c r="I259" s="249"/>
      <c r="J259" s="244"/>
      <c r="K259" s="244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288</v>
      </c>
      <c r="AU259" s="254" t="s">
        <v>91</v>
      </c>
      <c r="AV259" s="13" t="s">
        <v>91</v>
      </c>
      <c r="AW259" s="13" t="s">
        <v>42</v>
      </c>
      <c r="AX259" s="13" t="s">
        <v>82</v>
      </c>
      <c r="AY259" s="254" t="s">
        <v>280</v>
      </c>
    </row>
    <row r="260" s="13" customFormat="1">
      <c r="A260" s="13"/>
      <c r="B260" s="243"/>
      <c r="C260" s="244"/>
      <c r="D260" s="245" t="s">
        <v>288</v>
      </c>
      <c r="E260" s="246" t="s">
        <v>44</v>
      </c>
      <c r="F260" s="247" t="s">
        <v>2410</v>
      </c>
      <c r="G260" s="244"/>
      <c r="H260" s="248">
        <v>9.3680000000000003</v>
      </c>
      <c r="I260" s="249"/>
      <c r="J260" s="244"/>
      <c r="K260" s="244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288</v>
      </c>
      <c r="AU260" s="254" t="s">
        <v>91</v>
      </c>
      <c r="AV260" s="13" t="s">
        <v>91</v>
      </c>
      <c r="AW260" s="13" t="s">
        <v>42</v>
      </c>
      <c r="AX260" s="13" t="s">
        <v>82</v>
      </c>
      <c r="AY260" s="254" t="s">
        <v>280</v>
      </c>
    </row>
    <row r="261" s="13" customFormat="1">
      <c r="A261" s="13"/>
      <c r="B261" s="243"/>
      <c r="C261" s="244"/>
      <c r="D261" s="245" t="s">
        <v>288</v>
      </c>
      <c r="E261" s="246" t="s">
        <v>44</v>
      </c>
      <c r="F261" s="247" t="s">
        <v>2411</v>
      </c>
      <c r="G261" s="244"/>
      <c r="H261" s="248">
        <v>5.6799999999999997</v>
      </c>
      <c r="I261" s="249"/>
      <c r="J261" s="244"/>
      <c r="K261" s="244"/>
      <c r="L261" s="250"/>
      <c r="M261" s="251"/>
      <c r="N261" s="252"/>
      <c r="O261" s="252"/>
      <c r="P261" s="252"/>
      <c r="Q261" s="252"/>
      <c r="R261" s="252"/>
      <c r="S261" s="252"/>
      <c r="T261" s="25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4" t="s">
        <v>288</v>
      </c>
      <c r="AU261" s="254" t="s">
        <v>91</v>
      </c>
      <c r="AV261" s="13" t="s">
        <v>91</v>
      </c>
      <c r="AW261" s="13" t="s">
        <v>42</v>
      </c>
      <c r="AX261" s="13" t="s">
        <v>82</v>
      </c>
      <c r="AY261" s="254" t="s">
        <v>280</v>
      </c>
    </row>
    <row r="262" s="14" customFormat="1">
      <c r="A262" s="14"/>
      <c r="B262" s="255"/>
      <c r="C262" s="256"/>
      <c r="D262" s="245" t="s">
        <v>288</v>
      </c>
      <c r="E262" s="257" t="s">
        <v>44</v>
      </c>
      <c r="F262" s="258" t="s">
        <v>292</v>
      </c>
      <c r="G262" s="256"/>
      <c r="H262" s="259">
        <v>25.951999999999998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5" t="s">
        <v>288</v>
      </c>
      <c r="AU262" s="265" t="s">
        <v>91</v>
      </c>
      <c r="AV262" s="14" t="s">
        <v>286</v>
      </c>
      <c r="AW262" s="14" t="s">
        <v>42</v>
      </c>
      <c r="AX262" s="14" t="s">
        <v>89</v>
      </c>
      <c r="AY262" s="265" t="s">
        <v>280</v>
      </c>
    </row>
    <row r="263" s="2" customFormat="1" ht="24" customHeight="1">
      <c r="A263" s="41"/>
      <c r="B263" s="42"/>
      <c r="C263" s="230" t="s">
        <v>546</v>
      </c>
      <c r="D263" s="230" t="s">
        <v>282</v>
      </c>
      <c r="E263" s="231" t="s">
        <v>2235</v>
      </c>
      <c r="F263" s="232" t="s">
        <v>2236</v>
      </c>
      <c r="G263" s="233" t="s">
        <v>201</v>
      </c>
      <c r="H263" s="234">
        <v>25.952000000000002</v>
      </c>
      <c r="I263" s="235"/>
      <c r="J263" s="236">
        <f>ROUND(I263*H263,2)</f>
        <v>0</v>
      </c>
      <c r="K263" s="232" t="s">
        <v>285</v>
      </c>
      <c r="L263" s="47"/>
      <c r="M263" s="304" t="s">
        <v>44</v>
      </c>
      <c r="N263" s="305" t="s">
        <v>53</v>
      </c>
      <c r="O263" s="306"/>
      <c r="P263" s="307">
        <f>O263*H263</f>
        <v>0</v>
      </c>
      <c r="Q263" s="307">
        <v>0.00029</v>
      </c>
      <c r="R263" s="307">
        <f>Q263*H263</f>
        <v>0.007526080000000001</v>
      </c>
      <c r="S263" s="307">
        <v>0</v>
      </c>
      <c r="T263" s="308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41" t="s">
        <v>374</v>
      </c>
      <c r="AT263" s="241" t="s">
        <v>282</v>
      </c>
      <c r="AU263" s="241" t="s">
        <v>91</v>
      </c>
      <c r="AY263" s="19" t="s">
        <v>280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9" t="s">
        <v>89</v>
      </c>
      <c r="BK263" s="242">
        <f>ROUND(I263*H263,2)</f>
        <v>0</v>
      </c>
      <c r="BL263" s="19" t="s">
        <v>374</v>
      </c>
      <c r="BM263" s="241" t="s">
        <v>2412</v>
      </c>
    </row>
    <row r="264" s="2" customFormat="1" ht="6.96" customHeight="1">
      <c r="A264" s="41"/>
      <c r="B264" s="62"/>
      <c r="C264" s="63"/>
      <c r="D264" s="63"/>
      <c r="E264" s="63"/>
      <c r="F264" s="63"/>
      <c r="G264" s="63"/>
      <c r="H264" s="63"/>
      <c r="I264" s="179"/>
      <c r="J264" s="63"/>
      <c r="K264" s="63"/>
      <c r="L264" s="47"/>
      <c r="M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</row>
  </sheetData>
  <sheetProtection sheet="1" autoFilter="0" formatColumns="0" formatRows="0" objects="1" scenarios="1" spinCount="100000" saltValue="tr5hlBXMtbyekMJztEOUimkMOJ3YI8HeiJ9dlEsO5x2UVMr4aTOedjKi1vpy3bznTobHVQRKUZlFQU+XgIyLFw==" hashValue="+WWgMadU0WYnZ+0JBQOIXg/7Q8/mBdMaOvTPLm3hMpepvsmwNJFlIZdfL/rtr8qoCuWlN2U+FKvnIYHt0lrmAg==" algorithmName="SHA-512" password="CC35"/>
  <autoFilter ref="C97:K2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2019-11-15T15:09:57Z</dcterms:created>
  <dcterms:modified xsi:type="dcterms:W3CDTF">2019-11-15T15:11:28Z</dcterms:modified>
</cp:coreProperties>
</file>